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laris\Documents\Análises mestrado -  protocolos\"/>
    </mc:Choice>
  </mc:AlternateContent>
  <xr:revisionPtr revIDLastSave="0" documentId="13_ncr:1_{08890008-6086-4B53-9622-1B8CE5088D6F}" xr6:coauthVersionLast="47" xr6:coauthVersionMax="47" xr10:uidLastSave="{00000000-0000-0000-0000-000000000000}"/>
  <bookViews>
    <workbookView minimized="1" xWindow="732" yWindow="732" windowWidth="17280" windowHeight="8964" xr2:uid="{00000000-000D-0000-FFFF-FFFF00000000}"/>
  </bookViews>
  <sheets>
    <sheet name="Plan1" sheetId="1" r:id="rId1"/>
    <sheet name="Plan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6" i="1" l="1"/>
  <c r="F45" i="1"/>
  <c r="F66" i="1"/>
  <c r="F43" i="1"/>
  <c r="F37" i="1"/>
  <c r="F49" i="1"/>
  <c r="F33" i="1"/>
  <c r="F78" i="1"/>
  <c r="F62" i="1"/>
  <c r="F29" i="1"/>
  <c r="F32" i="1"/>
  <c r="F77" i="1"/>
  <c r="F71" i="1"/>
  <c r="F95" i="1"/>
  <c r="F83" i="1"/>
  <c r="F81" i="1"/>
  <c r="F74" i="1"/>
  <c r="E66" i="1"/>
  <c r="E67" i="1"/>
  <c r="F67" i="1" s="1"/>
  <c r="E68" i="1"/>
  <c r="F68" i="1" s="1"/>
  <c r="E69" i="1"/>
  <c r="F69" i="1" s="1"/>
  <c r="E70" i="1"/>
  <c r="F70" i="1" s="1"/>
  <c r="E71" i="1"/>
  <c r="E72" i="1"/>
  <c r="F72" i="1" s="1"/>
  <c r="E73" i="1"/>
  <c r="F73" i="1" s="1"/>
  <c r="E74" i="1"/>
  <c r="E75" i="1"/>
  <c r="F75" i="1" s="1"/>
  <c r="E76" i="1"/>
  <c r="F76" i="1" s="1"/>
  <c r="E77" i="1"/>
  <c r="E78" i="1"/>
  <c r="E79" i="1"/>
  <c r="F79" i="1" s="1"/>
  <c r="E80" i="1"/>
  <c r="F80" i="1" s="1"/>
  <c r="E81" i="1"/>
  <c r="E82" i="1"/>
  <c r="F82" i="1" s="1"/>
  <c r="E83" i="1"/>
  <c r="E84" i="1"/>
  <c r="F84" i="1" s="1"/>
  <c r="E85" i="1"/>
  <c r="F85" i="1" s="1"/>
  <c r="E86" i="1"/>
  <c r="F86" i="1" s="1"/>
  <c r="E87" i="1"/>
  <c r="F87" i="1" s="1"/>
  <c r="E88" i="1"/>
  <c r="F88" i="1" s="1"/>
  <c r="E89" i="1"/>
  <c r="F89" i="1" s="1"/>
  <c r="E90" i="1"/>
  <c r="F90" i="1" s="1"/>
  <c r="E91" i="1"/>
  <c r="F91" i="1" s="1"/>
  <c r="E92" i="1"/>
  <c r="F92" i="1" s="1"/>
  <c r="E93" i="1"/>
  <c r="F93" i="1" s="1"/>
  <c r="E94" i="1"/>
  <c r="F94" i="1" s="1"/>
  <c r="E95" i="1"/>
  <c r="E96" i="1"/>
  <c r="F96" i="1" s="1"/>
  <c r="E97" i="1"/>
  <c r="F97" i="1" s="1"/>
  <c r="E98" i="1"/>
  <c r="F98" i="1" s="1"/>
  <c r="E99" i="1"/>
  <c r="F99" i="1" s="1"/>
  <c r="E100" i="1"/>
  <c r="F100" i="1" s="1"/>
  <c r="E101" i="1"/>
  <c r="F101" i="1" s="1"/>
  <c r="E102" i="1"/>
  <c r="F102" i="1" s="1"/>
  <c r="E103" i="1"/>
  <c r="F103" i="1" s="1"/>
  <c r="E104" i="1"/>
  <c r="F104" i="1" s="1"/>
  <c r="E105" i="1"/>
  <c r="F105" i="1" s="1"/>
  <c r="F31" i="1"/>
  <c r="F39" i="1"/>
  <c r="F40" i="1"/>
  <c r="E27" i="1"/>
  <c r="F27" i="1" s="1"/>
  <c r="E28" i="1"/>
  <c r="F28" i="1" s="1"/>
  <c r="E29" i="1"/>
  <c r="E30" i="1"/>
  <c r="F30" i="1" s="1"/>
  <c r="E31" i="1"/>
  <c r="E32" i="1"/>
  <c r="E33" i="1"/>
  <c r="E34" i="1"/>
  <c r="F34" i="1" s="1"/>
  <c r="E35" i="1"/>
  <c r="F35" i="1" s="1"/>
  <c r="E36" i="1"/>
  <c r="F36" i="1" s="1"/>
  <c r="E37" i="1"/>
  <c r="E38" i="1"/>
  <c r="F38" i="1" s="1"/>
  <c r="E39" i="1"/>
  <c r="E40" i="1"/>
  <c r="E41" i="1"/>
  <c r="F41" i="1" s="1"/>
  <c r="E42" i="1"/>
  <c r="F42" i="1" s="1"/>
  <c r="E43" i="1"/>
  <c r="E44" i="1"/>
  <c r="F44" i="1" s="1"/>
  <c r="E45" i="1"/>
  <c r="E46" i="1"/>
  <c r="E47" i="1"/>
  <c r="F47" i="1" s="1"/>
  <c r="E48" i="1"/>
  <c r="F48" i="1" s="1"/>
  <c r="E49" i="1"/>
  <c r="E50" i="1"/>
  <c r="F50" i="1" s="1"/>
  <c r="E51" i="1"/>
  <c r="F51" i="1" s="1"/>
  <c r="E52" i="1"/>
  <c r="F52" i="1" s="1"/>
  <c r="E53" i="1"/>
  <c r="F53" i="1" s="1"/>
  <c r="E54" i="1"/>
  <c r="F54" i="1" s="1"/>
  <c r="E55" i="1"/>
  <c r="F55" i="1" s="1"/>
  <c r="E56" i="1"/>
  <c r="F56" i="1" s="1"/>
  <c r="E57" i="1"/>
  <c r="F57" i="1" s="1"/>
  <c r="E58" i="1"/>
  <c r="F58" i="1" s="1"/>
  <c r="E59" i="1"/>
  <c r="F59" i="1" s="1"/>
  <c r="E60" i="1"/>
  <c r="F60" i="1" s="1"/>
  <c r="E61" i="1"/>
  <c r="F61" i="1" s="1"/>
  <c r="E62" i="1"/>
  <c r="E63" i="1"/>
  <c r="F63" i="1" s="1"/>
  <c r="E64" i="1"/>
  <c r="F64" i="1" s="1"/>
  <c r="E65" i="1"/>
  <c r="F65" i="1" s="1"/>
  <c r="E26" i="1"/>
  <c r="F26" i="1" s="1"/>
  <c r="D23" i="2"/>
  <c r="H19" i="2"/>
  <c r="G25" i="2"/>
  <c r="G20" i="2"/>
  <c r="C24" i="2"/>
  <c r="C23" i="2"/>
  <c r="G19" i="2"/>
</calcChain>
</file>

<file path=xl/sharedStrings.xml><?xml version="1.0" encoding="utf-8"?>
<sst xmlns="http://schemas.openxmlformats.org/spreadsheetml/2006/main" count="186" uniqueCount="144">
  <si>
    <t>Amostras</t>
  </si>
  <si>
    <t>DM01</t>
  </si>
  <si>
    <t>DM02</t>
  </si>
  <si>
    <t>DM03</t>
  </si>
  <si>
    <t>DM04</t>
  </si>
  <si>
    <t>DM05</t>
  </si>
  <si>
    <t>DM06</t>
  </si>
  <si>
    <t>DM07</t>
  </si>
  <si>
    <t>DM08</t>
  </si>
  <si>
    <t>DM09</t>
  </si>
  <si>
    <t>DM10</t>
  </si>
  <si>
    <t>DM11</t>
  </si>
  <si>
    <t>DM12</t>
  </si>
  <si>
    <t>DM13</t>
  </si>
  <si>
    <t>DM14</t>
  </si>
  <si>
    <t>DM16</t>
  </si>
  <si>
    <t>DM17</t>
  </si>
  <si>
    <t>DM18</t>
  </si>
  <si>
    <t>DM19</t>
  </si>
  <si>
    <t>DM21</t>
  </si>
  <si>
    <t>DM22</t>
  </si>
  <si>
    <t>DM23</t>
  </si>
  <si>
    <t>CTL01</t>
  </si>
  <si>
    <t>CTL02</t>
  </si>
  <si>
    <t>CTL05</t>
  </si>
  <si>
    <t>CTL07</t>
  </si>
  <si>
    <t>CTL08</t>
  </si>
  <si>
    <t>CTL10</t>
  </si>
  <si>
    <t>CTL11</t>
  </si>
  <si>
    <t>CTL13</t>
  </si>
  <si>
    <t>CTL14</t>
  </si>
  <si>
    <t>CTL15</t>
  </si>
  <si>
    <t>CTL16</t>
  </si>
  <si>
    <t>CTL17</t>
  </si>
  <si>
    <t>CTL18</t>
  </si>
  <si>
    <t>CTL19</t>
  </si>
  <si>
    <t>CTL26</t>
  </si>
  <si>
    <t>CTL28</t>
  </si>
  <si>
    <t>CTL38</t>
  </si>
  <si>
    <t>Pacientes</t>
  </si>
  <si>
    <t>Controles</t>
  </si>
  <si>
    <t>Anticorpos IgG anti-CVB (U/mL)</t>
  </si>
  <si>
    <t>N=17</t>
  </si>
  <si>
    <t>N=21</t>
  </si>
  <si>
    <t>idade</t>
  </si>
  <si>
    <t>média</t>
  </si>
  <si>
    <t>media</t>
  </si>
  <si>
    <t>OD</t>
  </si>
  <si>
    <t>COV113</t>
  </si>
  <si>
    <t>COV115</t>
  </si>
  <si>
    <t>COV119</t>
  </si>
  <si>
    <t>COV124</t>
  </si>
  <si>
    <t>COV138</t>
  </si>
  <si>
    <t>COV139</t>
  </si>
  <si>
    <t>COV144</t>
  </si>
  <si>
    <t>COV145</t>
  </si>
  <si>
    <t>COV177</t>
  </si>
  <si>
    <t>COV235</t>
  </si>
  <si>
    <t>COV238</t>
  </si>
  <si>
    <t>COV253</t>
  </si>
  <si>
    <t>COV255</t>
  </si>
  <si>
    <t>COV270</t>
  </si>
  <si>
    <t>COV273</t>
  </si>
  <si>
    <t>COV279</t>
  </si>
  <si>
    <t>COV280</t>
  </si>
  <si>
    <t>COV284</t>
  </si>
  <si>
    <t>COV303</t>
  </si>
  <si>
    <t>50-APFO</t>
  </si>
  <si>
    <t>43-CLM</t>
  </si>
  <si>
    <t>57-DQF</t>
  </si>
  <si>
    <t>60-HRA</t>
  </si>
  <si>
    <t>61-MERC</t>
  </si>
  <si>
    <t>45-NCFM</t>
  </si>
  <si>
    <t>65-MSSC</t>
  </si>
  <si>
    <t>48-ADR</t>
  </si>
  <si>
    <t>54-CFB</t>
  </si>
  <si>
    <t>62-LAR</t>
  </si>
  <si>
    <t>72-RSN</t>
  </si>
  <si>
    <t>67-FMV</t>
  </si>
  <si>
    <t>58-RLO</t>
  </si>
  <si>
    <t>05-SRMF</t>
  </si>
  <si>
    <t>25-FGS</t>
  </si>
  <si>
    <t>16-FOFJ</t>
  </si>
  <si>
    <t>36-SM</t>
  </si>
  <si>
    <t>12-JMLA</t>
  </si>
  <si>
    <t>24-MCCF</t>
  </si>
  <si>
    <t>13-ASCC</t>
  </si>
  <si>
    <t>38-GSC</t>
  </si>
  <si>
    <t>18-PPC</t>
  </si>
  <si>
    <t>23-FDM</t>
  </si>
  <si>
    <t>28-RGS</t>
  </si>
  <si>
    <t>17-MLDF</t>
  </si>
  <si>
    <t>29-TVG</t>
  </si>
  <si>
    <t>DO (450 nm)</t>
  </si>
  <si>
    <t>x</t>
  </si>
  <si>
    <t>y</t>
  </si>
  <si>
    <t>[   ]ng/mL</t>
  </si>
  <si>
    <t>Covid aguda</t>
  </si>
  <si>
    <t>Pos Covid</t>
  </si>
  <si>
    <t>y-0,061</t>
  </si>
  <si>
    <t>COV101</t>
  </si>
  <si>
    <t>COV102</t>
  </si>
  <si>
    <t>COV104</t>
  </si>
  <si>
    <t>COV107</t>
  </si>
  <si>
    <t>COV109</t>
  </si>
  <si>
    <t>COV112</t>
  </si>
  <si>
    <t>COV120</t>
  </si>
  <si>
    <t>COV121</t>
  </si>
  <si>
    <t>COV123</t>
  </si>
  <si>
    <t>COV126</t>
  </si>
  <si>
    <t>COV128</t>
  </si>
  <si>
    <t>COV129</t>
  </si>
  <si>
    <t>COV130</t>
  </si>
  <si>
    <t>COV136</t>
  </si>
  <si>
    <t>COV143</t>
  </si>
  <si>
    <t>COV148</t>
  </si>
  <si>
    <t>COV150</t>
  </si>
  <si>
    <t>COV152</t>
  </si>
  <si>
    <t>COV154</t>
  </si>
  <si>
    <t>COV165</t>
  </si>
  <si>
    <t>COV181</t>
  </si>
  <si>
    <t>COV232</t>
  </si>
  <si>
    <t>COV237</t>
  </si>
  <si>
    <t>COV246</t>
  </si>
  <si>
    <t>COV259</t>
  </si>
  <si>
    <t>COV263</t>
  </si>
  <si>
    <t>COV268</t>
  </si>
  <si>
    <t>COV276</t>
  </si>
  <si>
    <t>COV283</t>
  </si>
  <si>
    <t>COV285</t>
  </si>
  <si>
    <t>COV293</t>
  </si>
  <si>
    <t>COV295</t>
  </si>
  <si>
    <t>COV302</t>
  </si>
  <si>
    <t>COV308</t>
  </si>
  <si>
    <t>COV311</t>
  </si>
  <si>
    <t>[IgA] ng/mL</t>
  </si>
  <si>
    <t>Idade</t>
  </si>
  <si>
    <t>/</t>
  </si>
  <si>
    <t>Dias CPC</t>
  </si>
  <si>
    <t>D+120</t>
  </si>
  <si>
    <t>D+90</t>
  </si>
  <si>
    <t>D+60</t>
  </si>
  <si>
    <t>D+180</t>
  </si>
  <si>
    <t>D+30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</si>
</sst>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name val="Cambria"/>
      <family val="1"/>
      <scheme val="major"/>
    </font>
    <font>
      <sz val="10"/>
      <color rgb="FF000000"/>
      <name val="Arial"/>
      <family val="2"/>
    </font>
    <font>
      <b/>
      <sz val="10"/>
      <name val="Calibri"/>
      <family val="2"/>
    </font>
    <font>
      <b/>
      <sz val="10"/>
      <name val="Cambria"/>
      <family val="1"/>
    </font>
    <font>
      <b/>
      <sz val="10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99CC"/>
        <bgColor theme="6" tint="0.79998168889431442"/>
      </patternFill>
    </fill>
    <fill>
      <patternFill patternType="solid">
        <fgColor rgb="FFFF0066"/>
        <bgColor theme="6" tint="0.79998168889431442"/>
      </patternFill>
    </fill>
    <fill>
      <patternFill patternType="solid">
        <fgColor rgb="FFFF0066"/>
        <bgColor theme="6" tint="0.59999389629810485"/>
      </patternFill>
    </fill>
    <fill>
      <patternFill patternType="solid">
        <fgColor rgb="FFFF99CC"/>
        <bgColor theme="6" tint="0.59999389629810485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6" tint="0.5999938962981048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/>
    </xf>
    <xf numFmtId="164" fontId="0" fillId="5" borderId="1" xfId="0" applyNumberFormat="1" applyFill="1" applyBorder="1" applyAlignment="1">
      <alignment horizont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</cellXfs>
  <cellStyles count="181">
    <cellStyle name="Hiperlink" xfId="1" builtinId="8" hidden="1"/>
    <cellStyle name="Hiperlink" xfId="3" builtinId="8" hidden="1"/>
    <cellStyle name="Hiperlink" xfId="5" builtinId="8" hidden="1"/>
    <cellStyle name="Hiperlink" xfId="7" builtinId="8" hidden="1"/>
    <cellStyle name="Hiperlink" xfId="9" builtinId="8" hidden="1"/>
    <cellStyle name="Hiperlink" xfId="11" builtinId="8" hidden="1"/>
    <cellStyle name="Hiperlink" xfId="13" builtinId="8" hidden="1"/>
    <cellStyle name="Hiperlink" xfId="15" builtinId="8" hidden="1"/>
    <cellStyle name="Hiperlink" xfId="17" builtinId="8" hidden="1"/>
    <cellStyle name="Hiperlink" xfId="19" builtinId="8" hidden="1"/>
    <cellStyle name="Hiperlink" xfId="21" builtinId="8" hidden="1"/>
    <cellStyle name="Hiperlink" xfId="23" builtinId="8" hidden="1"/>
    <cellStyle name="Hiperlink" xfId="25" builtinId="8" hidden="1"/>
    <cellStyle name="Hiperlink" xfId="27" builtinId="8" hidden="1"/>
    <cellStyle name="Hiperlink" xfId="29" builtinId="8" hidden="1"/>
    <cellStyle name="Hiperlink" xfId="31" builtinId="8" hidden="1"/>
    <cellStyle name="Hiperlink" xfId="33" builtinId="8" hidden="1"/>
    <cellStyle name="Hiperlink" xfId="35" builtinId="8" hidden="1"/>
    <cellStyle name="Hiperlink" xfId="37" builtinId="8" hidden="1"/>
    <cellStyle name="Hiperlink" xfId="39" builtinId="8" hidden="1"/>
    <cellStyle name="Hiperlink" xfId="41" builtinId="8" hidden="1"/>
    <cellStyle name="Hiperlink" xfId="43" builtinId="8" hidden="1"/>
    <cellStyle name="Hiperlink" xfId="45" builtinId="8" hidden="1"/>
    <cellStyle name="Hiperlink" xfId="47" builtinId="8" hidden="1"/>
    <cellStyle name="Hiperlink" xfId="49" builtinId="8" hidden="1"/>
    <cellStyle name="Hiperlink" xfId="51" builtinId="8" hidden="1"/>
    <cellStyle name="Hiperlink" xfId="53" builtinId="8" hidden="1"/>
    <cellStyle name="Hiperlink" xfId="55" builtinId="8" hidden="1"/>
    <cellStyle name="Hiperlink" xfId="57" builtinId="8" hidden="1"/>
    <cellStyle name="Hiperlink" xfId="59" builtinId="8" hidden="1"/>
    <cellStyle name="Hiperlink" xfId="61" builtinId="8" hidden="1"/>
    <cellStyle name="Hiperlink" xfId="63" builtinId="8" hidden="1"/>
    <cellStyle name="Hiperlink" xfId="65" builtinId="8" hidden="1"/>
    <cellStyle name="Hiperlink" xfId="67" builtinId="8" hidden="1"/>
    <cellStyle name="Hiperlink" xfId="69" builtinId="8" hidden="1"/>
    <cellStyle name="Hiperlink" xfId="71" builtinId="8" hidden="1"/>
    <cellStyle name="Hiperlink" xfId="73" builtinId="8" hidden="1"/>
    <cellStyle name="Hiperlink" xfId="75" builtinId="8" hidden="1"/>
    <cellStyle name="Hiperlink" xfId="77" builtinId="8" hidden="1"/>
    <cellStyle name="Hiperlink" xfId="79" builtinId="8" hidden="1"/>
    <cellStyle name="Hiperlink" xfId="81" builtinId="8" hidden="1"/>
    <cellStyle name="Hiperlink" xfId="83" builtinId="8" hidden="1"/>
    <cellStyle name="Hiperlink" xfId="85" builtinId="8" hidden="1"/>
    <cellStyle name="Hiperlink" xfId="87" builtinId="8" hidden="1"/>
    <cellStyle name="Hiperlink" xfId="89" builtinId="8" hidden="1"/>
    <cellStyle name="Hiperlink" xfId="91" builtinId="8" hidden="1"/>
    <cellStyle name="Hiperlink" xfId="93" builtinId="8" hidden="1"/>
    <cellStyle name="Hiperlink" xfId="95" builtinId="8" hidden="1"/>
    <cellStyle name="Hiperlink" xfId="97" builtinId="8" hidden="1"/>
    <cellStyle name="Hiperlink" xfId="99" builtinId="8" hidden="1"/>
    <cellStyle name="Hiperlink" xfId="101" builtinId="8" hidden="1"/>
    <cellStyle name="Hiperlink" xfId="103" builtinId="8" hidden="1"/>
    <cellStyle name="Hiperlink" xfId="105" builtinId="8" hidden="1"/>
    <cellStyle name="Hiperlink" xfId="107" builtinId="8" hidden="1"/>
    <cellStyle name="Hiperlink" xfId="109" builtinId="8" hidden="1"/>
    <cellStyle name="Hiperlink" xfId="111" builtinId="8" hidden="1"/>
    <cellStyle name="Hiperlink" xfId="113" builtinId="8" hidden="1"/>
    <cellStyle name="Hiperlink" xfId="115" builtinId="8" hidden="1"/>
    <cellStyle name="Hiperlink" xfId="117" builtinId="8" hidden="1"/>
    <cellStyle name="Hiperlink" xfId="119" builtinId="8" hidden="1"/>
    <cellStyle name="Hiperlink" xfId="121" builtinId="8" hidden="1"/>
    <cellStyle name="Hiperlink" xfId="123" builtinId="8" hidden="1"/>
    <cellStyle name="Hiperlink" xfId="125" builtinId="8" hidden="1"/>
    <cellStyle name="Hiperlink" xfId="127" builtinId="8" hidden="1"/>
    <cellStyle name="Hiperlink" xfId="129" builtinId="8" hidden="1"/>
    <cellStyle name="Hiperlink" xfId="131" builtinId="8" hidden="1"/>
    <cellStyle name="Hiperlink" xfId="133" builtinId="8" hidden="1"/>
    <cellStyle name="Hiperlink" xfId="135" builtinId="8" hidden="1"/>
    <cellStyle name="Hiperlink" xfId="137" builtinId="8" hidden="1"/>
    <cellStyle name="Hiperlink" xfId="139" builtinId="8" hidden="1"/>
    <cellStyle name="Hiperlink" xfId="141" builtinId="8" hidden="1"/>
    <cellStyle name="Hiperlink" xfId="143" builtinId="8" hidden="1"/>
    <cellStyle name="Hiperlink" xfId="145" builtinId="8" hidden="1"/>
    <cellStyle name="Hiperlink" xfId="147" builtinId="8" hidden="1"/>
    <cellStyle name="Hiperlink" xfId="149" builtinId="8" hidden="1"/>
    <cellStyle name="Hiperlink" xfId="151" builtinId="8" hidden="1"/>
    <cellStyle name="Hiperlink" xfId="153" builtinId="8" hidden="1"/>
    <cellStyle name="Hiperlink" xfId="155" builtinId="8" hidden="1"/>
    <cellStyle name="Hiperlink" xfId="157" builtinId="8" hidden="1"/>
    <cellStyle name="Hiperlink" xfId="159" builtinId="8" hidden="1"/>
    <cellStyle name="Hiperlink" xfId="161" builtinId="8" hidden="1"/>
    <cellStyle name="Hiperlink" xfId="163" builtinId="8" hidden="1"/>
    <cellStyle name="Hiperlink" xfId="165" builtinId="8" hidden="1"/>
    <cellStyle name="Hiperlink" xfId="167" builtinId="8" hidden="1"/>
    <cellStyle name="Hiperlink" xfId="169" builtinId="8" hidden="1"/>
    <cellStyle name="Hiperlink" xfId="171" builtinId="8" hidden="1"/>
    <cellStyle name="Hiperlink" xfId="173" builtinId="8" hidden="1"/>
    <cellStyle name="Hiperlink" xfId="175" builtinId="8" hidden="1"/>
    <cellStyle name="Hiperlink" xfId="177" builtinId="8" hidden="1"/>
    <cellStyle name="Hiperlink" xfId="179" builtinId="8" hidden="1"/>
    <cellStyle name="Hiperlink Visitado" xfId="2" builtinId="9" hidden="1"/>
    <cellStyle name="Hiperlink Visitado" xfId="4" builtinId="9" hidden="1"/>
    <cellStyle name="Hiperlink Visitado" xfId="6" builtinId="9" hidden="1"/>
    <cellStyle name="Hiperlink Visitado" xfId="8" builtinId="9" hidden="1"/>
    <cellStyle name="Hiperlink Visitado" xfId="10" builtinId="9" hidden="1"/>
    <cellStyle name="Hiperlink Visitado" xfId="12" builtinId="9" hidden="1"/>
    <cellStyle name="Hiperlink Visitado" xfId="14" builtinId="9" hidden="1"/>
    <cellStyle name="Hiperlink Visitado" xfId="16" builtinId="9" hidden="1"/>
    <cellStyle name="Hiperlink Visitado" xfId="18" builtinId="9" hidden="1"/>
    <cellStyle name="Hiperlink Visitado" xfId="20" builtinId="9" hidden="1"/>
    <cellStyle name="Hiperlink Visitado" xfId="22" builtinId="9" hidden="1"/>
    <cellStyle name="Hiperlink Visitado" xfId="24" builtinId="9" hidden="1"/>
    <cellStyle name="Hiperlink Visitado" xfId="26" builtinId="9" hidden="1"/>
    <cellStyle name="Hiperlink Visitado" xfId="28" builtinId="9" hidden="1"/>
    <cellStyle name="Hiperlink Visitado" xfId="30" builtinId="9" hidden="1"/>
    <cellStyle name="Hiperlink Visitado" xfId="32" builtinId="9" hidden="1"/>
    <cellStyle name="Hiperlink Visitado" xfId="34" builtinId="9" hidden="1"/>
    <cellStyle name="Hiperlink Visitado" xfId="36" builtinId="9" hidden="1"/>
    <cellStyle name="Hiperlink Visitado" xfId="38" builtinId="9" hidden="1"/>
    <cellStyle name="Hiperlink Visitado" xfId="40" builtinId="9" hidden="1"/>
    <cellStyle name="Hiperlink Visitado" xfId="42" builtinId="9" hidden="1"/>
    <cellStyle name="Hiperlink Visitado" xfId="44" builtinId="9" hidden="1"/>
    <cellStyle name="Hiperlink Visitado" xfId="46" builtinId="9" hidden="1"/>
    <cellStyle name="Hiperlink Visitado" xfId="48" builtinId="9" hidden="1"/>
    <cellStyle name="Hiperlink Visitado" xfId="50" builtinId="9" hidden="1"/>
    <cellStyle name="Hiperlink Visitado" xfId="52" builtinId="9" hidden="1"/>
    <cellStyle name="Hiperlink Visitado" xfId="54" builtinId="9" hidden="1"/>
    <cellStyle name="Hiperlink Visitado" xfId="56" builtinId="9" hidden="1"/>
    <cellStyle name="Hiperlink Visitado" xfId="58" builtinId="9" hidden="1"/>
    <cellStyle name="Hiperlink Visitado" xfId="60" builtinId="9" hidden="1"/>
    <cellStyle name="Hiperlink Visitado" xfId="62" builtinId="9" hidden="1"/>
    <cellStyle name="Hiperlink Visitado" xfId="64" builtinId="9" hidden="1"/>
    <cellStyle name="Hiperlink Visitado" xfId="66" builtinId="9" hidden="1"/>
    <cellStyle name="Hiperlink Visitado" xfId="68" builtinId="9" hidden="1"/>
    <cellStyle name="Hiperlink Visitado" xfId="70" builtinId="9" hidden="1"/>
    <cellStyle name="Hiperlink Visitado" xfId="72" builtinId="9" hidden="1"/>
    <cellStyle name="Hiperlink Visitado" xfId="74" builtinId="9" hidden="1"/>
    <cellStyle name="Hiperlink Visitado" xfId="76" builtinId="9" hidden="1"/>
    <cellStyle name="Hiperlink Visitado" xfId="78" builtinId="9" hidden="1"/>
    <cellStyle name="Hiperlink Visitado" xfId="80" builtinId="9" hidden="1"/>
    <cellStyle name="Hiperlink Visitado" xfId="82" builtinId="9" hidden="1"/>
    <cellStyle name="Hiperlink Visitado" xfId="84" builtinId="9" hidden="1"/>
    <cellStyle name="Hiperlink Visitado" xfId="86" builtinId="9" hidden="1"/>
    <cellStyle name="Hiperlink Visitado" xfId="88" builtinId="9" hidden="1"/>
    <cellStyle name="Hiperlink Visitado" xfId="90" builtinId="9" hidden="1"/>
    <cellStyle name="Hiperlink Visitado" xfId="92" builtinId="9" hidden="1"/>
    <cellStyle name="Hiperlink Visitado" xfId="94" builtinId="9" hidden="1"/>
    <cellStyle name="Hiperlink Visitado" xfId="96" builtinId="9" hidden="1"/>
    <cellStyle name="Hiperlink Visitado" xfId="98" builtinId="9" hidden="1"/>
    <cellStyle name="Hiperlink Visitado" xfId="100" builtinId="9" hidden="1"/>
    <cellStyle name="Hiperlink Visitado" xfId="102" builtinId="9" hidden="1"/>
    <cellStyle name="Hiperlink Visitado" xfId="104" builtinId="9" hidden="1"/>
    <cellStyle name="Hiperlink Visitado" xfId="106" builtinId="9" hidden="1"/>
    <cellStyle name="Hiperlink Visitado" xfId="108" builtinId="9" hidden="1"/>
    <cellStyle name="Hiperlink Visitado" xfId="110" builtinId="9" hidden="1"/>
    <cellStyle name="Hiperlink Visitado" xfId="112" builtinId="9" hidden="1"/>
    <cellStyle name="Hiperlink Visitado" xfId="114" builtinId="9" hidden="1"/>
    <cellStyle name="Hiperlink Visitado" xfId="116" builtinId="9" hidden="1"/>
    <cellStyle name="Hiperlink Visitado" xfId="118" builtinId="9" hidden="1"/>
    <cellStyle name="Hiperlink Visitado" xfId="120" builtinId="9" hidden="1"/>
    <cellStyle name="Hiperlink Visitado" xfId="122" builtinId="9" hidden="1"/>
    <cellStyle name="Hiperlink Visitado" xfId="124" builtinId="9" hidden="1"/>
    <cellStyle name="Hiperlink Visitado" xfId="126" builtinId="9" hidden="1"/>
    <cellStyle name="Hiperlink Visitado" xfId="128" builtinId="9" hidden="1"/>
    <cellStyle name="Hiperlink Visitado" xfId="130" builtinId="9" hidden="1"/>
    <cellStyle name="Hiperlink Visitado" xfId="132" builtinId="9" hidden="1"/>
    <cellStyle name="Hiperlink Visitado" xfId="134" builtinId="9" hidden="1"/>
    <cellStyle name="Hiperlink Visitado" xfId="136" builtinId="9" hidden="1"/>
    <cellStyle name="Hiperlink Visitado" xfId="138" builtinId="9" hidden="1"/>
    <cellStyle name="Hiperlink Visitado" xfId="140" builtinId="9" hidden="1"/>
    <cellStyle name="Hiperlink Visitado" xfId="142" builtinId="9" hidden="1"/>
    <cellStyle name="Hiperlink Visitado" xfId="144" builtinId="9" hidden="1"/>
    <cellStyle name="Hiperlink Visitado" xfId="146" builtinId="9" hidden="1"/>
    <cellStyle name="Hiperlink Visitado" xfId="148" builtinId="9" hidden="1"/>
    <cellStyle name="Hiperlink Visitado" xfId="150" builtinId="9" hidden="1"/>
    <cellStyle name="Hiperlink Visitado" xfId="152" builtinId="9" hidden="1"/>
    <cellStyle name="Hiperlink Visitado" xfId="154" builtinId="9" hidden="1"/>
    <cellStyle name="Hiperlink Visitado" xfId="156" builtinId="9" hidden="1"/>
    <cellStyle name="Hiperlink Visitado" xfId="158" builtinId="9" hidden="1"/>
    <cellStyle name="Hiperlink Visitado" xfId="160" builtinId="9" hidden="1"/>
    <cellStyle name="Hiperlink Visitado" xfId="162" builtinId="9" hidden="1"/>
    <cellStyle name="Hiperlink Visitado" xfId="164" builtinId="9" hidden="1"/>
    <cellStyle name="Hiperlink Visitado" xfId="166" builtinId="9" hidden="1"/>
    <cellStyle name="Hiperlink Visitado" xfId="168" builtinId="9" hidden="1"/>
    <cellStyle name="Hiperlink Visitado" xfId="170" builtinId="9" hidden="1"/>
    <cellStyle name="Hiperlink Visitado" xfId="172" builtinId="9" hidden="1"/>
    <cellStyle name="Hiperlink Visitado" xfId="174" builtinId="9" hidden="1"/>
    <cellStyle name="Hiperlink Visitado" xfId="176" builtinId="9" hidden="1"/>
    <cellStyle name="Hiperlink Visitado" xfId="178" builtinId="9" hidden="1"/>
    <cellStyle name="Hiperlink Visitado" xfId="180" builtinId="9" hidden="1"/>
    <cellStyle name="Normal" xfId="0" builtinId="0"/>
  </cellStyles>
  <dxfs count="0"/>
  <tableStyles count="0" defaultTableStyle="TableStyleMedium9" defaultPivotStyle="PivotStyleLight16"/>
  <colors>
    <mruColors>
      <color rgb="FFFF0066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115975364111827E-2"/>
          <c:y val="6.3533318938802E-2"/>
          <c:w val="0.89907914658710775"/>
          <c:h val="0.8573518515354252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trendline>
            <c:trendlineType val="linear"/>
            <c:dispRSqr val="1"/>
            <c:dispEq val="1"/>
            <c:trendlineLbl>
              <c:layout>
                <c:manualLayout>
                  <c:x val="-4.5581573999222871E-2"/>
                  <c:y val="-3.2296357510450277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/>
                  </a:pPr>
                  <a:endParaRPr lang="pt-BR"/>
                </a:p>
              </c:txPr>
            </c:trendlineLbl>
          </c:trendline>
          <c:xVal>
            <c:numRef>
              <c:f>Plan1!$G$3:$G$10</c:f>
              <c:numCache>
                <c:formatCode>General</c:formatCode>
                <c:ptCount val="8"/>
                <c:pt idx="0">
                  <c:v>100</c:v>
                </c:pt>
                <c:pt idx="1">
                  <c:v>50</c:v>
                </c:pt>
                <c:pt idx="2">
                  <c:v>25</c:v>
                </c:pt>
                <c:pt idx="3">
                  <c:v>12.5</c:v>
                </c:pt>
                <c:pt idx="4">
                  <c:v>6.25</c:v>
                </c:pt>
                <c:pt idx="5">
                  <c:v>3.13</c:v>
                </c:pt>
                <c:pt idx="6">
                  <c:v>1.56</c:v>
                </c:pt>
                <c:pt idx="7">
                  <c:v>0</c:v>
                </c:pt>
              </c:numCache>
            </c:numRef>
          </c:xVal>
          <c:yVal>
            <c:numRef>
              <c:f>Plan1!$H$3:$H$10</c:f>
              <c:numCache>
                <c:formatCode>General</c:formatCode>
                <c:ptCount val="8"/>
                <c:pt idx="0">
                  <c:v>0.57899999999999996</c:v>
                </c:pt>
                <c:pt idx="2">
                  <c:v>0.218</c:v>
                </c:pt>
                <c:pt idx="3">
                  <c:v>0.14199999999999999</c:v>
                </c:pt>
                <c:pt idx="4">
                  <c:v>7.2999999999999995E-2</c:v>
                </c:pt>
                <c:pt idx="5">
                  <c:v>7.8E-2</c:v>
                </c:pt>
                <c:pt idx="6" formatCode="0.000">
                  <c:v>7.9000000000000001E-2</c:v>
                </c:pt>
                <c:pt idx="7" formatCode="0.000">
                  <c:v>7.3999999999999996E-2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B1-5746-A467-86CCC206D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6848568"/>
        <c:axId val="2126851576"/>
      </c:scatterChart>
      <c:valAx>
        <c:axId val="2126848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6851576"/>
        <c:crosses val="autoZero"/>
        <c:crossBetween val="midCat"/>
      </c:valAx>
      <c:valAx>
        <c:axId val="2126851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26848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213994</xdr:colOff>
      <xdr:row>10</xdr:row>
      <xdr:rowOff>50801</xdr:rowOff>
    </xdr:from>
    <xdr:to>
      <xdr:col>6</xdr:col>
      <xdr:colOff>1016000</xdr:colOff>
      <xdr:row>22</xdr:row>
      <xdr:rowOff>172720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6"/>
  <sheetViews>
    <sheetView tabSelected="1" topLeftCell="A66" zoomScale="125" zoomScaleNormal="125" zoomScalePageLayoutView="125" workbookViewId="0">
      <selection activeCell="F62" sqref="F62:F79"/>
    </sheetView>
  </sheetViews>
  <sheetFormatPr defaultColWidth="8.77734375" defaultRowHeight="14.4" x14ac:dyDescent="0.3"/>
  <cols>
    <col min="3" max="3" width="11.33203125" style="4" customWidth="1"/>
    <col min="4" max="4" width="10.109375" style="5" customWidth="1"/>
    <col min="5" max="5" width="13" style="4" customWidth="1"/>
    <col min="6" max="6" width="15.109375" style="4" customWidth="1"/>
    <col min="7" max="7" width="17.44140625" style="5" customWidth="1"/>
    <col min="8" max="8" width="16.33203125" style="5" customWidth="1"/>
    <col min="9" max="17" width="8.77734375" style="4"/>
    <col min="18" max="29" width="8.77734375" style="15"/>
  </cols>
  <sheetData>
    <row r="1" spans="3:8" x14ac:dyDescent="0.3">
      <c r="G1" s="3" t="s">
        <v>94</v>
      </c>
      <c r="H1" s="3" t="s">
        <v>95</v>
      </c>
    </row>
    <row r="2" spans="3:8" x14ac:dyDescent="0.3">
      <c r="C2" s="13" t="s">
        <v>96</v>
      </c>
      <c r="D2" s="2" t="s">
        <v>47</v>
      </c>
      <c r="E2" s="2" t="s">
        <v>47</v>
      </c>
      <c r="F2" s="2" t="s">
        <v>46</v>
      </c>
      <c r="G2" s="2" t="s">
        <v>135</v>
      </c>
      <c r="H2" s="2" t="s">
        <v>93</v>
      </c>
    </row>
    <row r="3" spans="3:8" x14ac:dyDescent="0.3">
      <c r="C3" s="13">
        <v>100</v>
      </c>
      <c r="D3" s="17">
        <v>0.61599999999999999</v>
      </c>
      <c r="E3" s="17">
        <v>0.54300000000000004</v>
      </c>
      <c r="F3" s="17">
        <v>0.57899999999999996</v>
      </c>
      <c r="G3" s="14">
        <v>100</v>
      </c>
      <c r="H3" s="16">
        <v>0.57899999999999996</v>
      </c>
    </row>
    <row r="4" spans="3:8" x14ac:dyDescent="0.3">
      <c r="C4" s="13">
        <v>50</v>
      </c>
      <c r="D4" s="17">
        <v>0.34799999999999998</v>
      </c>
      <c r="E4" s="17">
        <v>0.95599999999999996</v>
      </c>
      <c r="F4" s="17">
        <v>0.65200000000000002</v>
      </c>
      <c r="G4" s="14">
        <v>50</v>
      </c>
      <c r="H4" s="16"/>
    </row>
    <row r="5" spans="3:8" x14ac:dyDescent="0.3">
      <c r="C5" s="13">
        <v>25</v>
      </c>
      <c r="D5" s="17">
        <v>0.222</v>
      </c>
      <c r="E5" s="17">
        <v>0.215</v>
      </c>
      <c r="F5" s="17">
        <v>0.218</v>
      </c>
      <c r="G5" s="14">
        <v>25</v>
      </c>
      <c r="H5" s="16">
        <v>0.218</v>
      </c>
    </row>
    <row r="6" spans="3:8" x14ac:dyDescent="0.3">
      <c r="C6" s="13">
        <v>12.5</v>
      </c>
      <c r="D6" s="17">
        <v>0.111</v>
      </c>
      <c r="E6" s="17">
        <v>0.17299999999999999</v>
      </c>
      <c r="F6" s="17">
        <v>0.14199999999999999</v>
      </c>
      <c r="G6" s="14">
        <v>12.5</v>
      </c>
      <c r="H6" s="16">
        <v>0.14199999999999999</v>
      </c>
    </row>
    <row r="7" spans="3:8" x14ac:dyDescent="0.3">
      <c r="C7" s="13">
        <v>6.25</v>
      </c>
      <c r="D7" s="17">
        <v>6.9000000000000006E-2</v>
      </c>
      <c r="E7" s="17">
        <v>7.8E-2</v>
      </c>
      <c r="F7" s="17">
        <v>7.2999999999999995E-2</v>
      </c>
      <c r="G7" s="14">
        <v>6.25</v>
      </c>
      <c r="H7" s="16">
        <v>7.2999999999999995E-2</v>
      </c>
    </row>
    <row r="8" spans="3:8" x14ac:dyDescent="0.3">
      <c r="C8" s="13">
        <v>3.13</v>
      </c>
      <c r="D8" s="17">
        <v>6.5000000000000002E-2</v>
      </c>
      <c r="E8" s="17">
        <v>9.0999999999999998E-2</v>
      </c>
      <c r="F8" s="17">
        <v>7.8E-2</v>
      </c>
      <c r="G8" s="14">
        <v>3.13</v>
      </c>
      <c r="H8" s="16">
        <v>7.8E-2</v>
      </c>
    </row>
    <row r="9" spans="3:8" x14ac:dyDescent="0.3">
      <c r="C9" s="13">
        <v>1.56</v>
      </c>
      <c r="D9" s="17">
        <v>6.4000000000000001E-2</v>
      </c>
      <c r="E9" s="17">
        <v>9.5000000000000001E-2</v>
      </c>
      <c r="F9" s="5">
        <v>7.9000000000000001E-2</v>
      </c>
      <c r="G9" s="14">
        <v>1.56</v>
      </c>
      <c r="H9" s="3">
        <v>7.9000000000000001E-2</v>
      </c>
    </row>
    <row r="10" spans="3:8" x14ac:dyDescent="0.3">
      <c r="C10" s="13">
        <v>0</v>
      </c>
      <c r="D10" s="17">
        <v>6.0999999999999999E-2</v>
      </c>
      <c r="E10" s="13">
        <v>8.7999999999999995E-2</v>
      </c>
      <c r="F10" s="4">
        <v>7.3999999999999996E-2</v>
      </c>
      <c r="G10" s="14">
        <v>0</v>
      </c>
      <c r="H10" s="3">
        <v>7.3999999999999996E-2</v>
      </c>
    </row>
    <row r="12" spans="3:8" x14ac:dyDescent="0.3">
      <c r="E12" s="15"/>
    </row>
    <row r="25" spans="1:9" x14ac:dyDescent="0.3">
      <c r="A25" t="s">
        <v>138</v>
      </c>
      <c r="B25" t="s">
        <v>136</v>
      </c>
      <c r="C25" s="1" t="s">
        <v>0</v>
      </c>
      <c r="D25" s="2" t="s">
        <v>93</v>
      </c>
      <c r="E25" s="2" t="s">
        <v>99</v>
      </c>
      <c r="F25" s="2" t="s">
        <v>135</v>
      </c>
      <c r="G25" s="2"/>
    </row>
    <row r="26" spans="1:9" x14ac:dyDescent="0.3">
      <c r="A26" t="s">
        <v>139</v>
      </c>
      <c r="B26">
        <v>54</v>
      </c>
      <c r="C26" s="21" t="s">
        <v>100</v>
      </c>
      <c r="D26" s="17">
        <v>1.8859999999999999</v>
      </c>
      <c r="E26" s="5">
        <f>D26-0.0683</f>
        <v>1.8176999999999999</v>
      </c>
      <c r="F26" s="5">
        <f>E26/0.0052</f>
        <v>349.55769230769232</v>
      </c>
      <c r="H26" s="18" t="s">
        <v>97</v>
      </c>
      <c r="I26" s="5"/>
    </row>
    <row r="27" spans="1:9" x14ac:dyDescent="0.3">
      <c r="A27" t="s">
        <v>139</v>
      </c>
      <c r="B27">
        <v>62</v>
      </c>
      <c r="C27" s="21" t="s">
        <v>101</v>
      </c>
      <c r="D27" s="17">
        <v>1.07</v>
      </c>
      <c r="E27" s="5">
        <f t="shared" ref="E27:E90" si="0">D27-0.0683</f>
        <v>1.0017</v>
      </c>
      <c r="F27" s="5">
        <f t="shared" ref="F27:F90" si="1">E27/0.0052</f>
        <v>192.63461538461539</v>
      </c>
      <c r="H27" s="19" t="s">
        <v>98</v>
      </c>
    </row>
    <row r="28" spans="1:9" x14ac:dyDescent="0.3">
      <c r="A28" t="s">
        <v>139</v>
      </c>
      <c r="B28">
        <v>50</v>
      </c>
      <c r="C28" s="21" t="s">
        <v>102</v>
      </c>
      <c r="D28" s="17">
        <v>1.4970000000000001</v>
      </c>
      <c r="E28" s="5">
        <f t="shared" si="0"/>
        <v>1.4287000000000001</v>
      </c>
      <c r="F28" s="5">
        <f t="shared" si="1"/>
        <v>274.75</v>
      </c>
      <c r="H28" s="17"/>
    </row>
    <row r="29" spans="1:9" x14ac:dyDescent="0.3">
      <c r="A29" t="s">
        <v>140</v>
      </c>
      <c r="B29">
        <v>36</v>
      </c>
      <c r="C29" s="21" t="s">
        <v>103</v>
      </c>
      <c r="D29" s="17">
        <v>1.601</v>
      </c>
      <c r="E29" s="5">
        <f t="shared" si="0"/>
        <v>1.5327</v>
      </c>
      <c r="F29" s="5">
        <f>E29/0.0052</f>
        <v>294.75</v>
      </c>
      <c r="H29" s="17"/>
    </row>
    <row r="30" spans="1:9" x14ac:dyDescent="0.3">
      <c r="A30" t="s">
        <v>141</v>
      </c>
      <c r="B30">
        <v>21</v>
      </c>
      <c r="C30" s="21" t="s">
        <v>104</v>
      </c>
      <c r="D30" s="17">
        <v>1.2789999999999999</v>
      </c>
      <c r="E30" s="5">
        <f t="shared" si="0"/>
        <v>1.2106999999999999</v>
      </c>
      <c r="F30" s="5">
        <f t="shared" si="1"/>
        <v>232.82692307692307</v>
      </c>
    </row>
    <row r="31" spans="1:9" x14ac:dyDescent="0.3">
      <c r="A31" t="s">
        <v>143</v>
      </c>
      <c r="B31">
        <v>39</v>
      </c>
      <c r="C31" s="21" t="s">
        <v>105</v>
      </c>
      <c r="D31" s="17">
        <v>0.46800000000000003</v>
      </c>
      <c r="E31" s="5">
        <f t="shared" si="0"/>
        <v>0.39970000000000006</v>
      </c>
      <c r="F31" s="5">
        <f t="shared" si="1"/>
        <v>76.865384615384627</v>
      </c>
    </row>
    <row r="32" spans="1:9" x14ac:dyDescent="0.3">
      <c r="A32" t="s">
        <v>139</v>
      </c>
      <c r="B32">
        <v>72</v>
      </c>
      <c r="C32" s="21" t="s">
        <v>48</v>
      </c>
      <c r="D32" s="17">
        <v>2.085</v>
      </c>
      <c r="E32" s="5">
        <f t="shared" si="0"/>
        <v>2.0167000000000002</v>
      </c>
      <c r="F32" s="5">
        <f>E32/0.0052</f>
        <v>387.82692307692315</v>
      </c>
    </row>
    <row r="33" spans="1:6" x14ac:dyDescent="0.3">
      <c r="A33" t="s">
        <v>142</v>
      </c>
      <c r="B33">
        <v>57</v>
      </c>
      <c r="C33" s="21" t="s">
        <v>49</v>
      </c>
      <c r="D33" s="17">
        <v>1.0669999999999999</v>
      </c>
      <c r="E33" s="5">
        <f t="shared" si="0"/>
        <v>0.99869999999999992</v>
      </c>
      <c r="F33" s="5">
        <f>E33/0.0052</f>
        <v>192.05769230769229</v>
      </c>
    </row>
    <row r="34" spans="1:6" x14ac:dyDescent="0.3">
      <c r="A34" t="s">
        <v>139</v>
      </c>
      <c r="B34">
        <v>29</v>
      </c>
      <c r="C34" s="22" t="s">
        <v>50</v>
      </c>
      <c r="D34" s="17">
        <v>1.1970000000000001</v>
      </c>
      <c r="E34" s="5">
        <f t="shared" si="0"/>
        <v>1.1287</v>
      </c>
      <c r="F34" s="5">
        <f t="shared" si="1"/>
        <v>217.05769230769232</v>
      </c>
    </row>
    <row r="35" spans="1:6" x14ac:dyDescent="0.3">
      <c r="A35" t="s">
        <v>141</v>
      </c>
      <c r="B35">
        <v>50</v>
      </c>
      <c r="C35" s="22" t="s">
        <v>106</v>
      </c>
      <c r="D35" s="17">
        <v>0.621</v>
      </c>
      <c r="E35" s="5">
        <f t="shared" si="0"/>
        <v>0.55269999999999997</v>
      </c>
      <c r="F35" s="5">
        <f t="shared" si="1"/>
        <v>106.28846153846153</v>
      </c>
    </row>
    <row r="36" spans="1:6" x14ac:dyDescent="0.3">
      <c r="A36" t="s">
        <v>141</v>
      </c>
      <c r="B36">
        <v>28</v>
      </c>
      <c r="C36" s="22" t="s">
        <v>107</v>
      </c>
      <c r="D36" s="17">
        <v>1.4870000000000001</v>
      </c>
      <c r="E36" s="5">
        <f t="shared" si="0"/>
        <v>1.4187000000000001</v>
      </c>
      <c r="F36" s="5">
        <f>E36/0.0052</f>
        <v>272.82692307692309</v>
      </c>
    </row>
    <row r="37" spans="1:6" x14ac:dyDescent="0.3">
      <c r="A37" t="s">
        <v>142</v>
      </c>
      <c r="B37">
        <v>45</v>
      </c>
      <c r="C37" s="22" t="s">
        <v>108</v>
      </c>
      <c r="D37" s="17">
        <v>1.5680000000000001</v>
      </c>
      <c r="E37" s="5">
        <f t="shared" si="0"/>
        <v>1.4997</v>
      </c>
      <c r="F37" s="5">
        <f>E37/0.0052</f>
        <v>288.40384615384619</v>
      </c>
    </row>
    <row r="38" spans="1:6" x14ac:dyDescent="0.3">
      <c r="A38" t="s">
        <v>141</v>
      </c>
      <c r="B38">
        <v>58</v>
      </c>
      <c r="C38" s="22" t="s">
        <v>51</v>
      </c>
      <c r="D38" s="17">
        <v>1.496</v>
      </c>
      <c r="E38" s="5">
        <f t="shared" si="0"/>
        <v>1.4277</v>
      </c>
      <c r="F38" s="5">
        <f t="shared" si="1"/>
        <v>274.55769230769232</v>
      </c>
    </row>
    <row r="39" spans="1:6" x14ac:dyDescent="0.3">
      <c r="B39">
        <v>24</v>
      </c>
      <c r="C39" s="23" t="s">
        <v>109</v>
      </c>
      <c r="D39" s="17">
        <v>1.681</v>
      </c>
      <c r="E39" s="5">
        <f t="shared" si="0"/>
        <v>1.6127</v>
      </c>
      <c r="F39" s="5">
        <f t="shared" si="1"/>
        <v>310.13461538461542</v>
      </c>
    </row>
    <row r="40" spans="1:6" x14ac:dyDescent="0.3">
      <c r="B40">
        <v>29</v>
      </c>
      <c r="C40" s="23" t="s">
        <v>110</v>
      </c>
      <c r="D40" s="17">
        <v>5.2999999999999999E-2</v>
      </c>
      <c r="E40" s="5">
        <f t="shared" si="0"/>
        <v>-1.5300000000000001E-2</v>
      </c>
      <c r="F40" s="5">
        <f t="shared" si="1"/>
        <v>-2.9423076923076925</v>
      </c>
    </row>
    <row r="41" spans="1:6" x14ac:dyDescent="0.3">
      <c r="B41">
        <v>37</v>
      </c>
      <c r="C41" s="23" t="s">
        <v>111</v>
      </c>
      <c r="D41" s="17">
        <v>1.21</v>
      </c>
      <c r="E41" s="5">
        <f t="shared" si="0"/>
        <v>1.1416999999999999</v>
      </c>
      <c r="F41" s="5">
        <f t="shared" si="1"/>
        <v>219.55769230769229</v>
      </c>
    </row>
    <row r="42" spans="1:6" x14ac:dyDescent="0.3">
      <c r="A42" t="s">
        <v>142</v>
      </c>
      <c r="B42">
        <v>25</v>
      </c>
      <c r="C42" s="22" t="s">
        <v>112</v>
      </c>
      <c r="D42" s="17">
        <v>1.095</v>
      </c>
      <c r="E42" s="5">
        <f t="shared" si="0"/>
        <v>1.0266999999999999</v>
      </c>
      <c r="F42" s="5">
        <f t="shared" si="1"/>
        <v>197.44230769230768</v>
      </c>
    </row>
    <row r="43" spans="1:6" x14ac:dyDescent="0.3">
      <c r="A43" t="s">
        <v>141</v>
      </c>
      <c r="B43">
        <v>52</v>
      </c>
      <c r="C43" s="22" t="s">
        <v>113</v>
      </c>
      <c r="D43" s="17">
        <v>1.478</v>
      </c>
      <c r="E43" s="5">
        <f t="shared" si="0"/>
        <v>1.4097</v>
      </c>
      <c r="F43" s="5">
        <f>E43/0.0052</f>
        <v>271.09615384615387</v>
      </c>
    </row>
    <row r="44" spans="1:6" x14ac:dyDescent="0.3">
      <c r="A44" t="s">
        <v>139</v>
      </c>
      <c r="B44">
        <v>58</v>
      </c>
      <c r="C44" s="22" t="s">
        <v>52</v>
      </c>
      <c r="D44" s="17">
        <v>0.96199999999999997</v>
      </c>
      <c r="E44" s="5">
        <f t="shared" si="0"/>
        <v>0.89369999999999994</v>
      </c>
      <c r="F44" s="5">
        <f t="shared" si="1"/>
        <v>171.86538461538461</v>
      </c>
    </row>
    <row r="45" spans="1:6" x14ac:dyDescent="0.3">
      <c r="B45">
        <v>28</v>
      </c>
      <c r="C45" s="23" t="s">
        <v>53</v>
      </c>
      <c r="D45" s="17">
        <v>2.145</v>
      </c>
      <c r="E45" s="5">
        <f t="shared" si="0"/>
        <v>2.0767000000000002</v>
      </c>
      <c r="F45" s="5">
        <f>E45/0.0052</f>
        <v>399.3653846153847</v>
      </c>
    </row>
    <row r="46" spans="1:6" x14ac:dyDescent="0.3">
      <c r="A46" t="s">
        <v>142</v>
      </c>
      <c r="B46">
        <v>28</v>
      </c>
      <c r="C46" s="21" t="s">
        <v>114</v>
      </c>
      <c r="D46" s="17">
        <v>0.78900000000000003</v>
      </c>
      <c r="E46" s="5">
        <f t="shared" si="0"/>
        <v>0.72070000000000001</v>
      </c>
      <c r="F46" s="5">
        <f>E46/0.0052</f>
        <v>138.59615384615387</v>
      </c>
    </row>
    <row r="47" spans="1:6" x14ac:dyDescent="0.3">
      <c r="A47" t="s">
        <v>142</v>
      </c>
      <c r="B47">
        <v>38</v>
      </c>
      <c r="C47" s="21" t="s">
        <v>54</v>
      </c>
      <c r="D47" s="17">
        <v>1.3220000000000001</v>
      </c>
      <c r="E47" s="5">
        <f t="shared" si="0"/>
        <v>1.2537</v>
      </c>
      <c r="F47" s="5">
        <f>E47/0.0052</f>
        <v>241.09615384615387</v>
      </c>
    </row>
    <row r="48" spans="1:6" x14ac:dyDescent="0.3">
      <c r="B48">
        <v>30</v>
      </c>
      <c r="C48" s="20" t="s">
        <v>55</v>
      </c>
      <c r="D48" s="17">
        <v>0.63300000000000001</v>
      </c>
      <c r="E48" s="5">
        <f t="shared" si="0"/>
        <v>0.56469999999999998</v>
      </c>
      <c r="F48" s="5">
        <f>E48/0.0052</f>
        <v>108.59615384615385</v>
      </c>
    </row>
    <row r="49" spans="1:6" x14ac:dyDescent="0.3">
      <c r="B49">
        <v>51</v>
      </c>
      <c r="C49" s="20" t="s">
        <v>115</v>
      </c>
      <c r="D49" s="17">
        <v>0.86099999999999999</v>
      </c>
      <c r="E49" s="5">
        <f t="shared" si="0"/>
        <v>0.79269999999999996</v>
      </c>
      <c r="F49" s="5">
        <f>E49/0.0052</f>
        <v>152.44230769230768</v>
      </c>
    </row>
    <row r="50" spans="1:6" x14ac:dyDescent="0.3">
      <c r="A50" t="s">
        <v>139</v>
      </c>
      <c r="B50">
        <v>26</v>
      </c>
      <c r="C50" s="21" t="s">
        <v>116</v>
      </c>
      <c r="D50" s="17">
        <v>1.4610000000000001</v>
      </c>
      <c r="E50" s="5">
        <f t="shared" si="0"/>
        <v>1.3927</v>
      </c>
      <c r="F50" s="5">
        <f>E50/0.0052</f>
        <v>267.82692307692309</v>
      </c>
    </row>
    <row r="51" spans="1:6" x14ac:dyDescent="0.3">
      <c r="A51" t="s">
        <v>139</v>
      </c>
      <c r="B51">
        <v>22</v>
      </c>
      <c r="C51" s="21" t="s">
        <v>117</v>
      </c>
      <c r="D51" s="17">
        <v>1.351</v>
      </c>
      <c r="E51" s="5">
        <f t="shared" si="0"/>
        <v>1.2827</v>
      </c>
      <c r="F51" s="5">
        <f t="shared" si="1"/>
        <v>246.67307692307693</v>
      </c>
    </row>
    <row r="52" spans="1:6" x14ac:dyDescent="0.3">
      <c r="B52">
        <v>27</v>
      </c>
      <c r="C52" s="20" t="s">
        <v>118</v>
      </c>
      <c r="D52" s="17">
        <v>0.81200000000000006</v>
      </c>
      <c r="E52" s="5">
        <f t="shared" si="0"/>
        <v>0.74370000000000003</v>
      </c>
      <c r="F52" s="5">
        <f t="shared" si="1"/>
        <v>143.01923076923077</v>
      </c>
    </row>
    <row r="53" spans="1:6" x14ac:dyDescent="0.3">
      <c r="A53" t="s">
        <v>141</v>
      </c>
      <c r="B53">
        <v>59</v>
      </c>
      <c r="C53" s="21" t="s">
        <v>119</v>
      </c>
      <c r="D53" s="17">
        <v>1.0389999999999999</v>
      </c>
      <c r="E53" s="5">
        <f t="shared" si="0"/>
        <v>0.9706999999999999</v>
      </c>
      <c r="F53" s="5">
        <f>E53/0.0052</f>
        <v>186.67307692307691</v>
      </c>
    </row>
    <row r="54" spans="1:6" x14ac:dyDescent="0.3">
      <c r="B54">
        <v>63</v>
      </c>
      <c r="C54" s="20" t="s">
        <v>56</v>
      </c>
      <c r="D54" s="17">
        <v>1.8129999999999999</v>
      </c>
      <c r="E54" s="5">
        <f t="shared" si="0"/>
        <v>1.7446999999999999</v>
      </c>
      <c r="F54" s="5">
        <f>E54/0.0052</f>
        <v>335.51923076923077</v>
      </c>
    </row>
    <row r="55" spans="1:6" x14ac:dyDescent="0.3">
      <c r="B55">
        <v>27</v>
      </c>
      <c r="C55" s="20" t="s">
        <v>120</v>
      </c>
      <c r="D55" s="17">
        <v>0.72699999999999998</v>
      </c>
      <c r="E55" s="5">
        <f t="shared" si="0"/>
        <v>0.65869999999999995</v>
      </c>
      <c r="F55" s="5">
        <f>E55/0.0052</f>
        <v>126.67307692307692</v>
      </c>
    </row>
    <row r="56" spans="1:6" x14ac:dyDescent="0.3">
      <c r="B56">
        <v>39</v>
      </c>
      <c r="C56" s="20" t="s">
        <v>121</v>
      </c>
      <c r="D56" s="17">
        <v>0.82499999999999996</v>
      </c>
      <c r="E56" s="5">
        <f t="shared" si="0"/>
        <v>0.75669999999999993</v>
      </c>
      <c r="F56" s="5">
        <f t="shared" si="1"/>
        <v>145.51923076923077</v>
      </c>
    </row>
    <row r="57" spans="1:6" x14ac:dyDescent="0.3">
      <c r="B57">
        <v>34</v>
      </c>
      <c r="C57" s="20" t="s">
        <v>57</v>
      </c>
      <c r="D57" s="17">
        <v>0.69399999999999995</v>
      </c>
      <c r="E57" s="5">
        <f t="shared" si="0"/>
        <v>0.62569999999999992</v>
      </c>
      <c r="F57" s="5">
        <f t="shared" si="1"/>
        <v>120.32692307692307</v>
      </c>
    </row>
    <row r="58" spans="1:6" x14ac:dyDescent="0.3">
      <c r="A58" t="s">
        <v>140</v>
      </c>
      <c r="B58">
        <v>54</v>
      </c>
      <c r="C58" s="22" t="s">
        <v>122</v>
      </c>
      <c r="D58" s="17">
        <v>0.57799999999999996</v>
      </c>
      <c r="E58" s="5">
        <f t="shared" si="0"/>
        <v>0.50969999999999993</v>
      </c>
      <c r="F58" s="5">
        <f t="shared" si="1"/>
        <v>98.019230769230759</v>
      </c>
    </row>
    <row r="59" spans="1:6" x14ac:dyDescent="0.3">
      <c r="A59" t="s">
        <v>140</v>
      </c>
      <c r="B59">
        <v>39</v>
      </c>
      <c r="C59" s="22" t="s">
        <v>58</v>
      </c>
      <c r="D59" s="17">
        <v>1.2689999999999999</v>
      </c>
      <c r="E59" s="5">
        <f t="shared" si="0"/>
        <v>1.2006999999999999</v>
      </c>
      <c r="F59" s="5">
        <f t="shared" si="1"/>
        <v>230.90384615384613</v>
      </c>
    </row>
    <row r="60" spans="1:6" x14ac:dyDescent="0.3">
      <c r="B60">
        <v>33</v>
      </c>
      <c r="C60" s="23" t="s">
        <v>123</v>
      </c>
      <c r="D60" s="17">
        <v>1.698</v>
      </c>
      <c r="E60" s="5">
        <f t="shared" si="0"/>
        <v>1.6296999999999999</v>
      </c>
      <c r="F60" s="5">
        <f t="shared" si="1"/>
        <v>313.40384615384613</v>
      </c>
    </row>
    <row r="61" spans="1:6" x14ac:dyDescent="0.3">
      <c r="B61">
        <v>58</v>
      </c>
      <c r="C61" s="23" t="s">
        <v>59</v>
      </c>
      <c r="D61" s="17">
        <v>1.421</v>
      </c>
      <c r="E61" s="5">
        <f t="shared" si="0"/>
        <v>1.3527</v>
      </c>
      <c r="F61" s="5">
        <f t="shared" si="1"/>
        <v>260.13461538461542</v>
      </c>
    </row>
    <row r="62" spans="1:6" x14ac:dyDescent="0.3">
      <c r="A62" t="s">
        <v>139</v>
      </c>
      <c r="B62">
        <v>25</v>
      </c>
      <c r="C62" s="22" t="s">
        <v>60</v>
      </c>
      <c r="D62" s="17">
        <v>0.76300000000000001</v>
      </c>
      <c r="E62" s="5">
        <f t="shared" si="0"/>
        <v>0.69469999999999998</v>
      </c>
      <c r="F62" s="5">
        <f>E62/0.0052</f>
        <v>133.59615384615384</v>
      </c>
    </row>
    <row r="63" spans="1:6" x14ac:dyDescent="0.3">
      <c r="A63" t="s">
        <v>139</v>
      </c>
      <c r="B63">
        <v>30</v>
      </c>
      <c r="C63" s="22" t="s">
        <v>124</v>
      </c>
      <c r="D63" s="17">
        <v>0.77500000000000002</v>
      </c>
      <c r="E63" s="5">
        <f t="shared" si="0"/>
        <v>0.70669999999999999</v>
      </c>
      <c r="F63" s="5">
        <f t="shared" si="1"/>
        <v>135.90384615384616</v>
      </c>
    </row>
    <row r="64" spans="1:6" x14ac:dyDescent="0.3">
      <c r="A64" t="s">
        <v>142</v>
      </c>
      <c r="B64">
        <v>39</v>
      </c>
      <c r="C64" s="22" t="s">
        <v>125</v>
      </c>
      <c r="D64" s="17">
        <v>1.228</v>
      </c>
      <c r="E64" s="5">
        <f t="shared" si="0"/>
        <v>1.1597</v>
      </c>
      <c r="F64" s="5">
        <f t="shared" si="1"/>
        <v>223.01923076923077</v>
      </c>
    </row>
    <row r="65" spans="1:6" x14ac:dyDescent="0.3">
      <c r="A65" t="s">
        <v>141</v>
      </c>
      <c r="B65">
        <v>48</v>
      </c>
      <c r="C65" s="22" t="s">
        <v>126</v>
      </c>
      <c r="D65" s="17">
        <v>1.1919999999999999</v>
      </c>
      <c r="E65" s="5">
        <f t="shared" si="0"/>
        <v>1.1236999999999999</v>
      </c>
      <c r="F65" s="5">
        <f t="shared" si="1"/>
        <v>216.09615384615384</v>
      </c>
    </row>
    <row r="66" spans="1:6" x14ac:dyDescent="0.3">
      <c r="A66" t="s">
        <v>141</v>
      </c>
      <c r="B66">
        <v>76</v>
      </c>
      <c r="C66" s="22" t="s">
        <v>61</v>
      </c>
      <c r="D66" s="17">
        <v>1.3069999999999999</v>
      </c>
      <c r="E66" s="5">
        <f t="shared" si="0"/>
        <v>1.2386999999999999</v>
      </c>
      <c r="F66" s="5">
        <f>E66/0.0052</f>
        <v>238.21153846153845</v>
      </c>
    </row>
    <row r="67" spans="1:6" x14ac:dyDescent="0.3">
      <c r="A67" t="s">
        <v>141</v>
      </c>
      <c r="B67">
        <v>61</v>
      </c>
      <c r="C67" s="22" t="s">
        <v>62</v>
      </c>
      <c r="D67" s="17">
        <v>1.4990000000000001</v>
      </c>
      <c r="E67" s="5">
        <f t="shared" si="0"/>
        <v>1.4307000000000001</v>
      </c>
      <c r="F67" s="5">
        <f t="shared" si="1"/>
        <v>275.13461538461542</v>
      </c>
    </row>
    <row r="68" spans="1:6" x14ac:dyDescent="0.3">
      <c r="A68" t="s">
        <v>139</v>
      </c>
      <c r="B68">
        <v>30</v>
      </c>
      <c r="C68" s="22" t="s">
        <v>127</v>
      </c>
      <c r="D68" s="17">
        <v>0.84</v>
      </c>
      <c r="E68" s="5">
        <f t="shared" si="0"/>
        <v>0.77169999999999994</v>
      </c>
      <c r="F68" s="5">
        <f t="shared" si="1"/>
        <v>148.40384615384616</v>
      </c>
    </row>
    <row r="69" spans="1:6" x14ac:dyDescent="0.3">
      <c r="A69" t="s">
        <v>140</v>
      </c>
      <c r="B69">
        <v>47</v>
      </c>
      <c r="C69" s="22" t="s">
        <v>63</v>
      </c>
      <c r="D69" s="17">
        <v>0.47299999999999998</v>
      </c>
      <c r="E69" s="5">
        <f t="shared" si="0"/>
        <v>0.40469999999999995</v>
      </c>
      <c r="F69" s="5">
        <f t="shared" si="1"/>
        <v>77.826923076923066</v>
      </c>
    </row>
    <row r="70" spans="1:6" x14ac:dyDescent="0.3">
      <c r="A70" t="s">
        <v>142</v>
      </c>
      <c r="B70">
        <v>68</v>
      </c>
      <c r="C70" s="21" t="s">
        <v>64</v>
      </c>
      <c r="D70" s="17">
        <v>1.4</v>
      </c>
      <c r="E70" s="5">
        <f t="shared" si="0"/>
        <v>1.3316999999999999</v>
      </c>
      <c r="F70" s="5">
        <f t="shared" si="1"/>
        <v>256.09615384615381</v>
      </c>
    </row>
    <row r="71" spans="1:6" x14ac:dyDescent="0.3">
      <c r="A71" t="s">
        <v>142</v>
      </c>
      <c r="B71">
        <v>33</v>
      </c>
      <c r="C71" s="21" t="s">
        <v>128</v>
      </c>
      <c r="D71" s="17">
        <v>1.337</v>
      </c>
      <c r="E71" s="5">
        <f t="shared" si="0"/>
        <v>1.2686999999999999</v>
      </c>
      <c r="F71" s="5">
        <f>E71/0.0052</f>
        <v>243.98076923076923</v>
      </c>
    </row>
    <row r="72" spans="1:6" x14ac:dyDescent="0.3">
      <c r="A72" t="s">
        <v>141</v>
      </c>
      <c r="B72">
        <v>34</v>
      </c>
      <c r="C72" s="21" t="s">
        <v>65</v>
      </c>
      <c r="D72" s="17">
        <v>0.623</v>
      </c>
      <c r="E72" s="5">
        <f t="shared" si="0"/>
        <v>0.55469999999999997</v>
      </c>
      <c r="F72" s="5">
        <f t="shared" si="1"/>
        <v>106.67307692307692</v>
      </c>
    </row>
    <row r="73" spans="1:6" x14ac:dyDescent="0.3">
      <c r="A73" t="s">
        <v>141</v>
      </c>
      <c r="B73">
        <v>30</v>
      </c>
      <c r="C73" s="21" t="s">
        <v>129</v>
      </c>
      <c r="D73" s="17">
        <v>1.4810000000000001</v>
      </c>
      <c r="E73" s="5">
        <f t="shared" si="0"/>
        <v>1.4127000000000001</v>
      </c>
      <c r="F73" s="5">
        <f t="shared" si="1"/>
        <v>271.67307692307696</v>
      </c>
    </row>
    <row r="74" spans="1:6" x14ac:dyDescent="0.3">
      <c r="A74" t="s">
        <v>141</v>
      </c>
      <c r="B74">
        <v>30</v>
      </c>
      <c r="C74" s="21" t="s">
        <v>130</v>
      </c>
      <c r="D74" s="17">
        <v>1.133</v>
      </c>
      <c r="E74" s="5">
        <f t="shared" si="0"/>
        <v>1.0647</v>
      </c>
      <c r="F74" s="5">
        <f t="shared" si="1"/>
        <v>204.75</v>
      </c>
    </row>
    <row r="75" spans="1:6" x14ac:dyDescent="0.3">
      <c r="A75" t="s">
        <v>140</v>
      </c>
      <c r="B75">
        <v>51</v>
      </c>
      <c r="C75" s="21" t="s">
        <v>131</v>
      </c>
      <c r="D75" s="17">
        <v>1.0549999999999999</v>
      </c>
      <c r="E75" s="5">
        <f t="shared" si="0"/>
        <v>0.98669999999999991</v>
      </c>
      <c r="F75" s="5">
        <f t="shared" si="1"/>
        <v>189.75</v>
      </c>
    </row>
    <row r="76" spans="1:6" x14ac:dyDescent="0.3">
      <c r="A76" t="s">
        <v>141</v>
      </c>
      <c r="B76">
        <v>41</v>
      </c>
      <c r="C76" s="21" t="s">
        <v>132</v>
      </c>
      <c r="D76" s="17">
        <v>1.2689999999999999</v>
      </c>
      <c r="E76" s="5">
        <f t="shared" si="0"/>
        <v>1.2006999999999999</v>
      </c>
      <c r="F76" s="5">
        <f t="shared" si="1"/>
        <v>230.90384615384613</v>
      </c>
    </row>
    <row r="77" spans="1:6" x14ac:dyDescent="0.3">
      <c r="A77" t="s">
        <v>141</v>
      </c>
      <c r="B77">
        <v>39</v>
      </c>
      <c r="C77" s="21" t="s">
        <v>66</v>
      </c>
      <c r="D77" s="17">
        <v>0.77300000000000002</v>
      </c>
      <c r="E77" s="5">
        <f t="shared" si="0"/>
        <v>0.70469999999999999</v>
      </c>
      <c r="F77" s="5">
        <f>E77/0.0052</f>
        <v>135.51923076923077</v>
      </c>
    </row>
    <row r="78" spans="1:6" x14ac:dyDescent="0.3">
      <c r="A78" t="s">
        <v>139</v>
      </c>
      <c r="B78">
        <v>46</v>
      </c>
      <c r="C78" s="21" t="s">
        <v>133</v>
      </c>
      <c r="D78" s="17">
        <v>1.2669999999999999</v>
      </c>
      <c r="E78" s="5">
        <f t="shared" si="0"/>
        <v>1.1986999999999999</v>
      </c>
      <c r="F78" s="5">
        <f>E78/0.0052</f>
        <v>230.51923076923075</v>
      </c>
    </row>
    <row r="79" spans="1:6" x14ac:dyDescent="0.3">
      <c r="A79" t="s">
        <v>139</v>
      </c>
      <c r="B79">
        <v>49</v>
      </c>
      <c r="C79" s="21" t="s">
        <v>134</v>
      </c>
      <c r="D79" s="17">
        <v>0.999</v>
      </c>
      <c r="E79" s="5">
        <f t="shared" si="0"/>
        <v>0.93069999999999997</v>
      </c>
      <c r="F79" s="5">
        <f>E79/0.0052</f>
        <v>178.98076923076923</v>
      </c>
    </row>
    <row r="80" spans="1:6" x14ac:dyDescent="0.3">
      <c r="B80">
        <v>37</v>
      </c>
      <c r="C80" s="24" t="s">
        <v>67</v>
      </c>
      <c r="D80" s="17">
        <v>1.0860000000000001</v>
      </c>
      <c r="E80" s="5">
        <f t="shared" si="0"/>
        <v>1.0177</v>
      </c>
      <c r="F80" s="5">
        <f t="shared" si="1"/>
        <v>195.71153846153848</v>
      </c>
    </row>
    <row r="81" spans="2:6" x14ac:dyDescent="0.3">
      <c r="B81">
        <v>41</v>
      </c>
      <c r="C81" s="24" t="s">
        <v>68</v>
      </c>
      <c r="D81" s="17">
        <v>0.86399999999999999</v>
      </c>
      <c r="E81" s="5">
        <f t="shared" si="0"/>
        <v>0.79569999999999996</v>
      </c>
      <c r="F81" s="5">
        <f>E81/0.0052</f>
        <v>153.01923076923077</v>
      </c>
    </row>
    <row r="82" spans="2:6" x14ac:dyDescent="0.3">
      <c r="B82">
        <v>39</v>
      </c>
      <c r="C82" s="25" t="s">
        <v>69</v>
      </c>
      <c r="D82" s="17">
        <v>0.96199999999999997</v>
      </c>
      <c r="E82" s="5">
        <f t="shared" si="0"/>
        <v>0.89369999999999994</v>
      </c>
      <c r="F82" s="5">
        <f t="shared" si="1"/>
        <v>171.86538461538461</v>
      </c>
    </row>
    <row r="83" spans="2:6" x14ac:dyDescent="0.3">
      <c r="B83">
        <v>40</v>
      </c>
      <c r="C83" s="25" t="s">
        <v>70</v>
      </c>
      <c r="D83" s="17">
        <v>1.252</v>
      </c>
      <c r="E83" s="5">
        <f t="shared" si="0"/>
        <v>1.1837</v>
      </c>
      <c r="F83" s="5">
        <f>E83/0.0052</f>
        <v>227.63461538461539</v>
      </c>
    </row>
    <row r="84" spans="2:6" x14ac:dyDescent="0.3">
      <c r="B84">
        <v>36</v>
      </c>
      <c r="C84" s="25" t="s">
        <v>71</v>
      </c>
      <c r="D84" s="17">
        <v>1.363</v>
      </c>
      <c r="E84" s="5">
        <f t="shared" si="0"/>
        <v>1.2947</v>
      </c>
      <c r="F84" s="5">
        <f>E84/0.0052</f>
        <v>248.98076923076923</v>
      </c>
    </row>
    <row r="85" spans="2:6" x14ac:dyDescent="0.3">
      <c r="B85">
        <v>38</v>
      </c>
      <c r="C85" s="25" t="s">
        <v>72</v>
      </c>
      <c r="D85" s="17">
        <v>1.17</v>
      </c>
      <c r="E85" s="5">
        <f t="shared" si="0"/>
        <v>1.1016999999999999</v>
      </c>
      <c r="F85" s="5">
        <f t="shared" si="1"/>
        <v>211.86538461538461</v>
      </c>
    </row>
    <row r="86" spans="2:6" x14ac:dyDescent="0.3">
      <c r="B86">
        <v>46</v>
      </c>
      <c r="C86" s="25" t="s">
        <v>73</v>
      </c>
      <c r="D86" s="17">
        <v>0.50600000000000001</v>
      </c>
      <c r="E86" s="5">
        <f t="shared" si="0"/>
        <v>0.43769999999999998</v>
      </c>
      <c r="F86" s="5">
        <f>E86/0.0052</f>
        <v>84.17307692307692</v>
      </c>
    </row>
    <row r="87" spans="2:6" x14ac:dyDescent="0.3">
      <c r="B87">
        <v>61</v>
      </c>
      <c r="C87" s="25" t="s">
        <v>74</v>
      </c>
      <c r="D87" s="17">
        <v>0.71599999999999997</v>
      </c>
      <c r="E87" s="5">
        <f t="shared" si="0"/>
        <v>0.64769999999999994</v>
      </c>
      <c r="F87" s="5">
        <f t="shared" si="1"/>
        <v>124.55769230769231</v>
      </c>
    </row>
    <row r="88" spans="2:6" x14ac:dyDescent="0.3">
      <c r="B88">
        <v>30</v>
      </c>
      <c r="C88" s="25" t="s">
        <v>75</v>
      </c>
      <c r="D88" s="17">
        <v>0.437</v>
      </c>
      <c r="E88" s="5">
        <f t="shared" si="0"/>
        <v>0.36870000000000003</v>
      </c>
      <c r="F88" s="5">
        <f t="shared" si="1"/>
        <v>70.90384615384616</v>
      </c>
    </row>
    <row r="89" spans="2:6" x14ac:dyDescent="0.3">
      <c r="B89">
        <v>58</v>
      </c>
      <c r="C89" s="25" t="s">
        <v>76</v>
      </c>
      <c r="D89" s="17">
        <v>1.101</v>
      </c>
      <c r="E89" s="5">
        <f t="shared" si="0"/>
        <v>1.0327</v>
      </c>
      <c r="F89" s="5">
        <f t="shared" si="1"/>
        <v>198.59615384615384</v>
      </c>
    </row>
    <row r="90" spans="2:6" x14ac:dyDescent="0.3">
      <c r="B90">
        <v>51</v>
      </c>
      <c r="C90" s="25" t="s">
        <v>77</v>
      </c>
      <c r="D90" s="17">
        <v>1.042</v>
      </c>
      <c r="E90" s="5">
        <f t="shared" si="0"/>
        <v>0.97370000000000001</v>
      </c>
      <c r="F90" s="5">
        <f t="shared" si="1"/>
        <v>187.25</v>
      </c>
    </row>
    <row r="91" spans="2:6" x14ac:dyDescent="0.3">
      <c r="B91">
        <v>36</v>
      </c>
      <c r="C91" s="25" t="s">
        <v>78</v>
      </c>
      <c r="D91" s="17">
        <v>1.3160000000000001</v>
      </c>
      <c r="E91" s="5">
        <f t="shared" ref="E91:E105" si="2">D91-0.0683</f>
        <v>1.2477</v>
      </c>
      <c r="F91" s="5">
        <f t="shared" ref="F91:F105" si="3">E91/0.0052</f>
        <v>239.94230769230771</v>
      </c>
    </row>
    <row r="92" spans="2:6" x14ac:dyDescent="0.3">
      <c r="B92" t="s">
        <v>137</v>
      </c>
      <c r="C92" s="25" t="s">
        <v>79</v>
      </c>
      <c r="D92" s="17">
        <v>0.5</v>
      </c>
      <c r="E92" s="5">
        <f t="shared" si="2"/>
        <v>0.43169999999999997</v>
      </c>
      <c r="F92" s="5">
        <f t="shared" si="3"/>
        <v>83.019230769230774</v>
      </c>
    </row>
    <row r="93" spans="2:6" x14ac:dyDescent="0.3">
      <c r="B93">
        <v>58</v>
      </c>
      <c r="C93" s="25" t="s">
        <v>80</v>
      </c>
      <c r="D93" s="17">
        <v>1.0429999999999999</v>
      </c>
      <c r="E93" s="5">
        <f t="shared" si="2"/>
        <v>0.9746999999999999</v>
      </c>
      <c r="F93" s="5">
        <f>E93/0.0052</f>
        <v>187.44230769230768</v>
      </c>
    </row>
    <row r="94" spans="2:6" x14ac:dyDescent="0.3">
      <c r="B94">
        <v>44</v>
      </c>
      <c r="C94" s="24" t="s">
        <v>81</v>
      </c>
      <c r="D94" s="17">
        <v>1.2310000000000001</v>
      </c>
      <c r="E94" s="5">
        <f t="shared" si="2"/>
        <v>1.1627000000000001</v>
      </c>
      <c r="F94" s="5">
        <f>E94/0.0052</f>
        <v>223.59615384615387</v>
      </c>
    </row>
    <row r="95" spans="2:6" x14ac:dyDescent="0.3">
      <c r="B95">
        <v>59</v>
      </c>
      <c r="C95" s="24" t="s">
        <v>82</v>
      </c>
      <c r="D95" s="17">
        <v>0.80600000000000005</v>
      </c>
      <c r="E95" s="5">
        <f t="shared" si="2"/>
        <v>0.73770000000000002</v>
      </c>
      <c r="F95" s="5">
        <f>E95/0.0052</f>
        <v>141.86538461538461</v>
      </c>
    </row>
    <row r="96" spans="2:6" x14ac:dyDescent="0.3">
      <c r="B96">
        <v>35</v>
      </c>
      <c r="C96" s="24" t="s">
        <v>83</v>
      </c>
      <c r="D96" s="17">
        <v>1.234</v>
      </c>
      <c r="E96" s="5">
        <f t="shared" si="2"/>
        <v>1.1657</v>
      </c>
      <c r="F96" s="5">
        <f t="shared" si="3"/>
        <v>224.17307692307693</v>
      </c>
    </row>
    <row r="97" spans="2:6" x14ac:dyDescent="0.3">
      <c r="B97">
        <v>54</v>
      </c>
      <c r="C97" s="24" t="s">
        <v>84</v>
      </c>
      <c r="D97" s="17">
        <v>0.85899999999999999</v>
      </c>
      <c r="E97" s="5">
        <f t="shared" si="2"/>
        <v>0.79069999999999996</v>
      </c>
      <c r="F97" s="5">
        <f>E97/0.0052</f>
        <v>152.05769230769232</v>
      </c>
    </row>
    <row r="98" spans="2:6" x14ac:dyDescent="0.3">
      <c r="B98">
        <v>41</v>
      </c>
      <c r="C98" s="24" t="s">
        <v>85</v>
      </c>
      <c r="D98" s="17">
        <v>1.667</v>
      </c>
      <c r="E98" s="5">
        <f t="shared" si="2"/>
        <v>1.5987</v>
      </c>
      <c r="F98" s="5">
        <f t="shared" si="3"/>
        <v>307.44230769230774</v>
      </c>
    </row>
    <row r="99" spans="2:6" x14ac:dyDescent="0.3">
      <c r="B99">
        <v>28</v>
      </c>
      <c r="C99" s="24" t="s">
        <v>86</v>
      </c>
      <c r="D99" s="17">
        <v>1.3560000000000001</v>
      </c>
      <c r="E99" s="5">
        <f t="shared" si="2"/>
        <v>1.2877000000000001</v>
      </c>
      <c r="F99" s="5">
        <f t="shared" si="3"/>
        <v>247.63461538461542</v>
      </c>
    </row>
    <row r="100" spans="2:6" x14ac:dyDescent="0.3">
      <c r="B100">
        <v>24</v>
      </c>
      <c r="C100" s="24" t="s">
        <v>87</v>
      </c>
      <c r="D100" s="17">
        <v>1.1599999999999999</v>
      </c>
      <c r="E100" s="5">
        <f t="shared" si="2"/>
        <v>1.0916999999999999</v>
      </c>
      <c r="F100" s="5">
        <f t="shared" si="3"/>
        <v>209.94230769230768</v>
      </c>
    </row>
    <row r="101" spans="2:6" x14ac:dyDescent="0.3">
      <c r="B101">
        <v>39</v>
      </c>
      <c r="C101" s="24" t="s">
        <v>88</v>
      </c>
      <c r="D101" s="17">
        <v>1.3180000000000001</v>
      </c>
      <c r="E101" s="5">
        <f t="shared" si="2"/>
        <v>1.2497</v>
      </c>
      <c r="F101" s="5">
        <f>E101/0.0052</f>
        <v>240.32692307692309</v>
      </c>
    </row>
    <row r="102" spans="2:6" x14ac:dyDescent="0.3">
      <c r="B102">
        <v>33</v>
      </c>
      <c r="C102" s="24" t="s">
        <v>89</v>
      </c>
      <c r="D102" s="17">
        <v>1.2410000000000001</v>
      </c>
      <c r="E102" s="5">
        <f t="shared" si="2"/>
        <v>1.1727000000000001</v>
      </c>
      <c r="F102" s="5">
        <f t="shared" si="3"/>
        <v>225.5192307692308</v>
      </c>
    </row>
    <row r="103" spans="2:6" x14ac:dyDescent="0.3">
      <c r="B103">
        <v>38</v>
      </c>
      <c r="C103" s="24" t="s">
        <v>90</v>
      </c>
      <c r="D103" s="17">
        <v>0.95299999999999996</v>
      </c>
      <c r="E103" s="5">
        <f t="shared" si="2"/>
        <v>0.88469999999999993</v>
      </c>
      <c r="F103" s="5">
        <f t="shared" si="3"/>
        <v>170.13461538461539</v>
      </c>
    </row>
    <row r="104" spans="2:6" x14ac:dyDescent="0.3">
      <c r="B104">
        <v>61</v>
      </c>
      <c r="C104" s="24" t="s">
        <v>91</v>
      </c>
      <c r="D104" s="17">
        <v>0.105</v>
      </c>
      <c r="E104" s="5">
        <f t="shared" si="2"/>
        <v>3.6699999999999997E-2</v>
      </c>
      <c r="F104" s="5">
        <f t="shared" si="3"/>
        <v>7.0576923076923075</v>
      </c>
    </row>
    <row r="105" spans="2:6" x14ac:dyDescent="0.3">
      <c r="B105">
        <v>33</v>
      </c>
      <c r="C105" s="24" t="s">
        <v>92</v>
      </c>
      <c r="D105" s="17">
        <v>1.298</v>
      </c>
      <c r="E105" s="5">
        <f t="shared" si="2"/>
        <v>1.2297</v>
      </c>
      <c r="F105" s="5">
        <f t="shared" si="3"/>
        <v>236.48076923076925</v>
      </c>
    </row>
    <row r="106" spans="2:6" x14ac:dyDescent="0.3">
      <c r="E106" s="5"/>
      <c r="F106" s="5"/>
    </row>
  </sheetData>
  <pageMargins left="0.511811024" right="0.511811024" top="0.78740157499999996" bottom="0.78740157499999996" header="0.31496062000000002" footer="0.31496062000000002"/>
  <pageSetup paperSize="9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1"/>
  <sheetViews>
    <sheetView topLeftCell="C1" zoomScale="125" zoomScaleNormal="125" zoomScalePageLayoutView="125" workbookViewId="0">
      <selection activeCell="G18" sqref="G18"/>
    </sheetView>
  </sheetViews>
  <sheetFormatPr defaultColWidth="8.77734375" defaultRowHeight="14.4" x14ac:dyDescent="0.3"/>
  <cols>
    <col min="1" max="1" width="8.77734375" style="8"/>
    <col min="2" max="2" width="12.44140625" style="8" customWidth="1"/>
    <col min="3" max="3" width="27" style="9" customWidth="1"/>
    <col min="4" max="4" width="10.33203125" style="9" customWidth="1"/>
    <col min="5" max="5" width="8.77734375" style="8"/>
    <col min="6" max="6" width="12.77734375" style="8" customWidth="1"/>
    <col min="7" max="7" width="27.109375" style="9" customWidth="1"/>
    <col min="8" max="8" width="10.44140625" style="8" customWidth="1"/>
  </cols>
  <sheetData>
    <row r="1" spans="1:8" x14ac:dyDescent="0.3">
      <c r="A1" s="8" t="s">
        <v>43</v>
      </c>
      <c r="B1" s="6" t="s">
        <v>39</v>
      </c>
      <c r="C1" s="7" t="s">
        <v>41</v>
      </c>
      <c r="D1" s="7" t="s">
        <v>44</v>
      </c>
      <c r="E1" s="8" t="s">
        <v>42</v>
      </c>
      <c r="F1" s="6" t="s">
        <v>40</v>
      </c>
      <c r="G1" s="7" t="s">
        <v>41</v>
      </c>
      <c r="H1" s="6" t="s">
        <v>44</v>
      </c>
    </row>
    <row r="2" spans="1:8" ht="15.6" x14ac:dyDescent="0.3">
      <c r="A2" s="8">
        <v>1</v>
      </c>
      <c r="B2" s="6" t="s">
        <v>1</v>
      </c>
      <c r="C2" s="9">
        <v>140.390625</v>
      </c>
      <c r="D2" s="10">
        <v>28</v>
      </c>
      <c r="E2" s="8">
        <v>1</v>
      </c>
      <c r="F2" s="1" t="s">
        <v>22</v>
      </c>
      <c r="G2" s="9">
        <v>221.87499999999997</v>
      </c>
      <c r="H2" s="10">
        <v>19</v>
      </c>
    </row>
    <row r="3" spans="1:8" ht="15.6" x14ac:dyDescent="0.3">
      <c r="A3" s="8">
        <v>2</v>
      </c>
      <c r="B3" s="12" t="s">
        <v>2</v>
      </c>
      <c r="C3" s="9">
        <v>160.078125</v>
      </c>
      <c r="D3" s="10">
        <v>30</v>
      </c>
      <c r="E3" s="8">
        <v>2</v>
      </c>
      <c r="F3" s="12" t="s">
        <v>23</v>
      </c>
      <c r="G3" s="9">
        <v>141.24999999999997</v>
      </c>
      <c r="H3" s="10">
        <v>31</v>
      </c>
    </row>
    <row r="4" spans="1:8" ht="15.6" x14ac:dyDescent="0.3">
      <c r="A4" s="8">
        <v>3</v>
      </c>
      <c r="B4" s="1" t="s">
        <v>3</v>
      </c>
      <c r="C4" s="9">
        <v>237.03124999999997</v>
      </c>
      <c r="D4" s="10">
        <v>21</v>
      </c>
      <c r="E4" s="8">
        <v>3</v>
      </c>
      <c r="F4" s="12" t="s">
        <v>24</v>
      </c>
      <c r="G4" s="9">
        <v>152.65625</v>
      </c>
      <c r="H4" s="10">
        <v>27</v>
      </c>
    </row>
    <row r="5" spans="1:8" ht="15.6" x14ac:dyDescent="0.3">
      <c r="A5" s="8">
        <v>4</v>
      </c>
      <c r="B5" s="1" t="s">
        <v>4</v>
      </c>
      <c r="C5" s="9">
        <v>191.5625</v>
      </c>
      <c r="D5" s="10">
        <v>24</v>
      </c>
      <c r="E5" s="8">
        <v>4</v>
      </c>
      <c r="F5" s="1" t="s">
        <v>25</v>
      </c>
      <c r="G5" s="9">
        <v>195.9375</v>
      </c>
      <c r="H5" s="10">
        <v>19</v>
      </c>
    </row>
    <row r="6" spans="1:8" ht="15.6" x14ac:dyDescent="0.3">
      <c r="A6" s="8">
        <v>5</v>
      </c>
      <c r="B6" s="12" t="s">
        <v>5</v>
      </c>
      <c r="C6" s="9">
        <v>113.20312499999999</v>
      </c>
      <c r="D6" s="10">
        <v>27</v>
      </c>
      <c r="E6" s="8">
        <v>5</v>
      </c>
      <c r="F6" s="12" t="s">
        <v>26</v>
      </c>
      <c r="G6" s="9">
        <v>172.42187499999997</v>
      </c>
      <c r="H6" s="10">
        <v>21</v>
      </c>
    </row>
    <row r="7" spans="1:8" ht="15.6" x14ac:dyDescent="0.3">
      <c r="A7" s="8">
        <v>6</v>
      </c>
      <c r="B7" s="12" t="s">
        <v>6</v>
      </c>
      <c r="C7" s="9">
        <v>172.34375000000003</v>
      </c>
      <c r="D7" s="10">
        <v>14</v>
      </c>
      <c r="E7" s="8">
        <v>6</v>
      </c>
      <c r="F7" s="12" t="s">
        <v>27</v>
      </c>
      <c r="G7" s="9">
        <v>209.140625</v>
      </c>
      <c r="H7" s="10">
        <v>30</v>
      </c>
    </row>
    <row r="8" spans="1:8" ht="15.6" x14ac:dyDescent="0.3">
      <c r="A8" s="8">
        <v>7</v>
      </c>
      <c r="B8" s="12" t="s">
        <v>7</v>
      </c>
      <c r="C8" s="9">
        <v>202.578125</v>
      </c>
      <c r="D8" s="10">
        <v>18</v>
      </c>
      <c r="E8" s="8">
        <v>7</v>
      </c>
      <c r="F8" s="1" t="s">
        <v>28</v>
      </c>
      <c r="G8" s="9">
        <v>218.828125</v>
      </c>
      <c r="H8" s="10">
        <v>20</v>
      </c>
    </row>
    <row r="9" spans="1:8" ht="15.6" x14ac:dyDescent="0.3">
      <c r="A9" s="8">
        <v>8</v>
      </c>
      <c r="B9" s="12" t="s">
        <v>8</v>
      </c>
      <c r="C9" s="9">
        <v>208.90624999999997</v>
      </c>
      <c r="D9" s="10">
        <v>8</v>
      </c>
      <c r="E9" s="8">
        <v>8</v>
      </c>
      <c r="F9" s="1" t="s">
        <v>29</v>
      </c>
      <c r="G9" s="9">
        <v>208.59374999999997</v>
      </c>
      <c r="H9" s="10">
        <v>20</v>
      </c>
    </row>
    <row r="10" spans="1:8" ht="15.6" x14ac:dyDescent="0.3">
      <c r="A10" s="8">
        <v>9</v>
      </c>
      <c r="B10" s="12" t="s">
        <v>9</v>
      </c>
      <c r="C10" s="9">
        <v>200.390625</v>
      </c>
      <c r="D10" s="10">
        <v>22</v>
      </c>
      <c r="E10" s="8">
        <v>9</v>
      </c>
      <c r="F10" s="1" t="s">
        <v>30</v>
      </c>
      <c r="G10" s="9">
        <v>116.32812499999999</v>
      </c>
      <c r="H10" s="10">
        <v>22</v>
      </c>
    </row>
    <row r="11" spans="1:8" ht="15.6" x14ac:dyDescent="0.3">
      <c r="A11" s="8">
        <v>10</v>
      </c>
      <c r="B11" s="1" t="s">
        <v>10</v>
      </c>
      <c r="C11" s="9">
        <v>221.484375</v>
      </c>
      <c r="D11" s="10">
        <v>9</v>
      </c>
      <c r="E11" s="8">
        <v>10</v>
      </c>
      <c r="F11" s="1" t="s">
        <v>31</v>
      </c>
      <c r="G11" s="9">
        <v>163.90624999999997</v>
      </c>
      <c r="H11" s="10">
        <v>19</v>
      </c>
    </row>
    <row r="12" spans="1:8" ht="15.6" x14ac:dyDescent="0.3">
      <c r="A12" s="8">
        <v>11</v>
      </c>
      <c r="B12" s="12" t="s">
        <v>11</v>
      </c>
      <c r="C12" s="9">
        <v>195.9375</v>
      </c>
      <c r="D12" s="10">
        <v>32</v>
      </c>
      <c r="E12" s="8">
        <v>11</v>
      </c>
      <c r="F12" s="12" t="s">
        <v>32</v>
      </c>
      <c r="G12" s="9">
        <v>202.03125</v>
      </c>
      <c r="H12" s="10">
        <v>36</v>
      </c>
    </row>
    <row r="13" spans="1:8" ht="15.6" x14ac:dyDescent="0.3">
      <c r="A13" s="8">
        <v>12</v>
      </c>
      <c r="B13" s="1" t="s">
        <v>12</v>
      </c>
      <c r="C13" s="9">
        <v>176.328125</v>
      </c>
      <c r="D13" s="10">
        <v>12</v>
      </c>
      <c r="E13" s="8">
        <v>12</v>
      </c>
      <c r="F13" s="1" t="s">
        <v>33</v>
      </c>
      <c r="G13" s="9">
        <v>192.03125</v>
      </c>
      <c r="H13" s="10">
        <v>29</v>
      </c>
    </row>
    <row r="14" spans="1:8" ht="15.6" x14ac:dyDescent="0.3">
      <c r="A14" s="8">
        <v>13</v>
      </c>
      <c r="B14" s="12" t="s">
        <v>13</v>
      </c>
      <c r="C14" s="9">
        <v>159.84375</v>
      </c>
      <c r="D14" s="10">
        <v>30</v>
      </c>
      <c r="E14" s="8">
        <v>13</v>
      </c>
      <c r="F14" s="1" t="s">
        <v>34</v>
      </c>
      <c r="G14" s="9">
        <v>203.74999999999997</v>
      </c>
      <c r="H14" s="10">
        <v>24</v>
      </c>
    </row>
    <row r="15" spans="1:8" ht="15.6" x14ac:dyDescent="0.3">
      <c r="A15" s="8">
        <v>14</v>
      </c>
      <c r="B15" s="12" t="s">
        <v>14</v>
      </c>
      <c r="C15" s="9">
        <v>213.74999999999997</v>
      </c>
      <c r="D15" s="10">
        <v>25</v>
      </c>
      <c r="E15" s="8">
        <v>14</v>
      </c>
      <c r="F15" s="1" t="s">
        <v>35</v>
      </c>
      <c r="G15" s="9">
        <v>217.578125</v>
      </c>
      <c r="H15" s="10">
        <v>24</v>
      </c>
    </row>
    <row r="16" spans="1:8" ht="15.6" x14ac:dyDescent="0.3">
      <c r="A16" s="8">
        <v>15</v>
      </c>
      <c r="B16" s="12" t="s">
        <v>15</v>
      </c>
      <c r="C16" s="9">
        <v>205.546875</v>
      </c>
      <c r="D16" s="10">
        <v>13</v>
      </c>
      <c r="E16" s="8">
        <v>15</v>
      </c>
      <c r="F16" s="12" t="s">
        <v>36</v>
      </c>
      <c r="G16" s="9">
        <v>72.343749999999986</v>
      </c>
      <c r="H16" s="10">
        <v>24</v>
      </c>
    </row>
    <row r="17" spans="1:8" ht="15.6" x14ac:dyDescent="0.3">
      <c r="A17" s="8">
        <v>16</v>
      </c>
      <c r="B17" s="12" t="s">
        <v>16</v>
      </c>
      <c r="C17" s="9">
        <v>187.65625</v>
      </c>
      <c r="D17" s="10">
        <v>25</v>
      </c>
      <c r="E17" s="8">
        <v>16</v>
      </c>
      <c r="F17" s="1" t="s">
        <v>37</v>
      </c>
      <c r="G17" s="9">
        <v>206.328125</v>
      </c>
      <c r="H17" s="10">
        <v>18</v>
      </c>
    </row>
    <row r="18" spans="1:8" ht="15.6" x14ac:dyDescent="0.3">
      <c r="A18" s="8">
        <v>17</v>
      </c>
      <c r="B18" s="12" t="s">
        <v>17</v>
      </c>
      <c r="C18" s="9">
        <v>219.0625</v>
      </c>
      <c r="D18" s="10">
        <v>28</v>
      </c>
      <c r="E18" s="8">
        <v>17</v>
      </c>
      <c r="F18" s="12" t="s">
        <v>38</v>
      </c>
      <c r="G18" s="9">
        <v>137.49999999999997</v>
      </c>
      <c r="H18" s="10">
        <v>32</v>
      </c>
    </row>
    <row r="19" spans="1:8" ht="15.6" x14ac:dyDescent="0.3">
      <c r="A19" s="8">
        <v>18</v>
      </c>
      <c r="B19" s="12" t="s">
        <v>18</v>
      </c>
      <c r="C19" s="9">
        <v>212.421875</v>
      </c>
      <c r="D19" s="10">
        <v>25</v>
      </c>
      <c r="F19" s="8" t="s">
        <v>45</v>
      </c>
      <c r="G19" s="9">
        <f>AVERAGE(AVERAGE(G2:G18))</f>
        <v>178.38235294117646</v>
      </c>
      <c r="H19" s="11">
        <f>AVERAGE(H2:H18)</f>
        <v>24.411764705882351</v>
      </c>
    </row>
    <row r="20" spans="1:8" ht="15.6" x14ac:dyDescent="0.3">
      <c r="A20" s="8">
        <v>19</v>
      </c>
      <c r="B20" s="1" t="s">
        <v>19</v>
      </c>
      <c r="C20" s="9">
        <v>187.03125</v>
      </c>
      <c r="D20" s="10">
        <v>42</v>
      </c>
      <c r="G20" s="9">
        <f>STDEV(G2:G18)</f>
        <v>42.169907036872985</v>
      </c>
    </row>
    <row r="21" spans="1:8" ht="15.6" x14ac:dyDescent="0.3">
      <c r="A21" s="8">
        <v>20</v>
      </c>
      <c r="B21" s="1" t="s">
        <v>20</v>
      </c>
      <c r="C21" s="9">
        <v>170.859375</v>
      </c>
      <c r="D21" s="10">
        <v>30</v>
      </c>
      <c r="H21" s="10"/>
    </row>
    <row r="22" spans="1:8" ht="15.6" x14ac:dyDescent="0.3">
      <c r="A22" s="8">
        <v>21</v>
      </c>
      <c r="B22" s="1" t="s">
        <v>21</v>
      </c>
      <c r="C22" s="9">
        <v>204.0625</v>
      </c>
      <c r="D22" s="10">
        <v>58</v>
      </c>
    </row>
    <row r="23" spans="1:8" ht="15.6" x14ac:dyDescent="0.3">
      <c r="B23" s="8" t="s">
        <v>45</v>
      </c>
      <c r="C23" s="9">
        <f>AVERAGE(C2:C22)</f>
        <v>189.54613095238096</v>
      </c>
      <c r="D23" s="11">
        <f>AVERAGE(D2:D22)</f>
        <v>24.80952380952381</v>
      </c>
      <c r="H23" s="10"/>
    </row>
    <row r="24" spans="1:8" x14ac:dyDescent="0.3">
      <c r="C24" s="9">
        <f>STDEV(C2:C22)</f>
        <v>29.37174411651543</v>
      </c>
    </row>
    <row r="25" spans="1:8" ht="15.6" x14ac:dyDescent="0.3">
      <c r="D25" s="10"/>
      <c r="G25" s="9">
        <f>TTEST(C2:C22,G2:G18,2,3)</f>
        <v>0.36302026604981397</v>
      </c>
      <c r="H25" s="10"/>
    </row>
    <row r="27" spans="1:8" ht="15.6" x14ac:dyDescent="0.3">
      <c r="D27" s="10"/>
      <c r="H27" s="10"/>
    </row>
    <row r="29" spans="1:8" ht="15.6" x14ac:dyDescent="0.3">
      <c r="D29" s="10"/>
      <c r="H29" s="10"/>
    </row>
    <row r="31" spans="1:8" ht="15.6" x14ac:dyDescent="0.3">
      <c r="D31" s="10"/>
      <c r="H31" s="10"/>
    </row>
    <row r="33" spans="4:8" ht="15.6" x14ac:dyDescent="0.3">
      <c r="D33" s="10"/>
      <c r="H33" s="10"/>
    </row>
    <row r="35" spans="4:8" ht="15.6" x14ac:dyDescent="0.3">
      <c r="D35" s="10"/>
    </row>
    <row r="37" spans="4:8" ht="15.6" x14ac:dyDescent="0.3">
      <c r="D37" s="10"/>
    </row>
    <row r="39" spans="4:8" ht="15.6" x14ac:dyDescent="0.3">
      <c r="D39" s="10"/>
    </row>
    <row r="41" spans="4:8" ht="15.6" x14ac:dyDescent="0.3">
      <c r="D41" s="10"/>
    </row>
  </sheetData>
  <pageMargins left="0.511811024" right="0.511811024" top="0.78740157499999996" bottom="0.78740157499999996" header="0.31496062000000002" footer="0.31496062000000002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Larissa Souza</cp:lastModifiedBy>
  <cp:lastPrinted>2024-01-22T18:06:59Z</cp:lastPrinted>
  <dcterms:created xsi:type="dcterms:W3CDTF">2012-06-29T17:39:44Z</dcterms:created>
  <dcterms:modified xsi:type="dcterms:W3CDTF">2024-10-18T16:18:44Z</dcterms:modified>
</cp:coreProperties>
</file>