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ris\Documents\Análises mestrado -  protocolos\"/>
    </mc:Choice>
  </mc:AlternateContent>
  <xr:revisionPtr revIDLastSave="0" documentId="13_ncr:1_{6B08B000-4933-496E-B892-296391A87046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0" i="1" l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30" i="1"/>
  <c r="E31" i="1"/>
  <c r="E32" i="1"/>
  <c r="E33" i="1"/>
  <c r="E34" i="1"/>
  <c r="E35" i="1"/>
  <c r="E36" i="1"/>
  <c r="E37" i="1"/>
  <c r="E38" i="1"/>
  <c r="E39" i="1"/>
  <c r="E29" i="1"/>
  <c r="D4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D56" i="1" s="1"/>
  <c r="C57" i="1"/>
  <c r="C58" i="1"/>
  <c r="C59" i="1"/>
  <c r="C60" i="1"/>
  <c r="C61" i="1"/>
  <c r="C62" i="1"/>
  <c r="C63" i="1"/>
  <c r="C64" i="1"/>
  <c r="D64" i="1" s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29" i="1"/>
  <c r="D29" i="1" s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50" i="1"/>
  <c r="D51" i="1"/>
  <c r="D52" i="1"/>
  <c r="D53" i="1"/>
  <c r="D54" i="1"/>
  <c r="D55" i="1"/>
  <c r="D57" i="1"/>
  <c r="D58" i="1"/>
  <c r="D59" i="1"/>
  <c r="D60" i="1"/>
  <c r="D61" i="1"/>
  <c r="D62" i="1"/>
  <c r="D63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1" i="1"/>
  <c r="D10" i="1"/>
  <c r="D9" i="1"/>
  <c r="D8" i="1"/>
  <c r="D7" i="1"/>
  <c r="D6" i="1"/>
  <c r="D5" i="1"/>
  <c r="D23" i="2"/>
  <c r="H19" i="2"/>
  <c r="G25" i="2"/>
  <c r="G20" i="2"/>
  <c r="C24" i="2"/>
  <c r="C23" i="2"/>
  <c r="G19" i="2"/>
</calcChain>
</file>

<file path=xl/sharedStrings.xml><?xml version="1.0" encoding="utf-8"?>
<sst xmlns="http://schemas.openxmlformats.org/spreadsheetml/2006/main" count="143" uniqueCount="138">
  <si>
    <t>Amostras</t>
  </si>
  <si>
    <t>DM01</t>
  </si>
  <si>
    <t>DM02</t>
  </si>
  <si>
    <t>DM03</t>
  </si>
  <si>
    <t>DM04</t>
  </si>
  <si>
    <t>DM05</t>
  </si>
  <si>
    <t>DM06</t>
  </si>
  <si>
    <t>DM07</t>
  </si>
  <si>
    <t>DM08</t>
  </si>
  <si>
    <t>DM09</t>
  </si>
  <si>
    <t>DM10</t>
  </si>
  <si>
    <t>DM11</t>
  </si>
  <si>
    <t>DM12</t>
  </si>
  <si>
    <t>DM13</t>
  </si>
  <si>
    <t>DM14</t>
  </si>
  <si>
    <t>DM16</t>
  </si>
  <si>
    <t>DM17</t>
  </si>
  <si>
    <t>DM18</t>
  </si>
  <si>
    <t>DM19</t>
  </si>
  <si>
    <t>DM21</t>
  </si>
  <si>
    <t>DM22</t>
  </si>
  <si>
    <t>DM23</t>
  </si>
  <si>
    <t>CTL01</t>
  </si>
  <si>
    <t>CTL02</t>
  </si>
  <si>
    <t>CTL05</t>
  </si>
  <si>
    <t>CTL07</t>
  </si>
  <si>
    <t>CTL08</t>
  </si>
  <si>
    <t>CTL10</t>
  </si>
  <si>
    <t>CTL11</t>
  </si>
  <si>
    <t>CTL13</t>
  </si>
  <si>
    <t>CTL14</t>
  </si>
  <si>
    <t>CTL15</t>
  </si>
  <si>
    <t>CTL16</t>
  </si>
  <si>
    <t>CTL17</t>
  </si>
  <si>
    <t>CTL18</t>
  </si>
  <si>
    <t>CTL19</t>
  </si>
  <si>
    <t>CTL26</t>
  </si>
  <si>
    <t>CTL28</t>
  </si>
  <si>
    <t>CTL38</t>
  </si>
  <si>
    <t>Pacientes</t>
  </si>
  <si>
    <t>Controles</t>
  </si>
  <si>
    <t>Anticorpos IgG anti-CVB (U/mL)</t>
  </si>
  <si>
    <t>N=17</t>
  </si>
  <si>
    <t>N=21</t>
  </si>
  <si>
    <t>idade</t>
  </si>
  <si>
    <t>média</t>
  </si>
  <si>
    <t>media</t>
  </si>
  <si>
    <t>COV110</t>
  </si>
  <si>
    <t>COV119</t>
  </si>
  <si>
    <t>COV122</t>
  </si>
  <si>
    <t>COV124</t>
  </si>
  <si>
    <t>COV155</t>
  </si>
  <si>
    <t>COV177</t>
  </si>
  <si>
    <t>COV257</t>
  </si>
  <si>
    <t>COV260</t>
  </si>
  <si>
    <t>COV261</t>
  </si>
  <si>
    <t>COV265</t>
  </si>
  <si>
    <t>COV267</t>
  </si>
  <si>
    <t>COV269</t>
  </si>
  <si>
    <t>COV270</t>
  </si>
  <si>
    <t>COV273</t>
  </si>
  <si>
    <t>COV278</t>
  </si>
  <si>
    <t>COV279</t>
  </si>
  <si>
    <t>COV280</t>
  </si>
  <si>
    <t>COV284</t>
  </si>
  <si>
    <t>COV292</t>
  </si>
  <si>
    <t>COV303</t>
  </si>
  <si>
    <t>COV306</t>
  </si>
  <si>
    <t>COV309</t>
  </si>
  <si>
    <t>43-CLM</t>
  </si>
  <si>
    <t>57-DQF</t>
  </si>
  <si>
    <t>60-HRA</t>
  </si>
  <si>
    <t>61-MERC</t>
  </si>
  <si>
    <t>45-NCFM</t>
  </si>
  <si>
    <t>65-MSSC</t>
  </si>
  <si>
    <t>48-ADR</t>
  </si>
  <si>
    <t>54-CFB</t>
  </si>
  <si>
    <t>62-LAR</t>
  </si>
  <si>
    <t>72-RSN</t>
  </si>
  <si>
    <t>67-FMV</t>
  </si>
  <si>
    <t>58-RLO</t>
  </si>
  <si>
    <t>05-SRMF</t>
  </si>
  <si>
    <t>25-FGS</t>
  </si>
  <si>
    <t>16-FOFJ</t>
  </si>
  <si>
    <t>36-SM</t>
  </si>
  <si>
    <t>12-JMLA</t>
  </si>
  <si>
    <t>24-MCCF</t>
  </si>
  <si>
    <t>13-ASCC</t>
  </si>
  <si>
    <t>38-GSC</t>
  </si>
  <si>
    <t>18-PPC</t>
  </si>
  <si>
    <t>23-FDM</t>
  </si>
  <si>
    <t>28-RGS</t>
  </si>
  <si>
    <t>17-MLDF</t>
  </si>
  <si>
    <t>29-TVG</t>
  </si>
  <si>
    <t>COV102</t>
  </si>
  <si>
    <t>COV107</t>
  </si>
  <si>
    <t>COV109</t>
  </si>
  <si>
    <t>COV111</t>
  </si>
  <si>
    <t>COV118</t>
  </si>
  <si>
    <t>COV120</t>
  </si>
  <si>
    <t>COV121</t>
  </si>
  <si>
    <t>COV123</t>
  </si>
  <si>
    <t>COV130</t>
  </si>
  <si>
    <t>COV158</t>
  </si>
  <si>
    <t>COV159</t>
  </si>
  <si>
    <t>COV160</t>
  </si>
  <si>
    <t>COV176</t>
  </si>
  <si>
    <t>COV178</t>
  </si>
  <si>
    <t>COV180</t>
  </si>
  <si>
    <t>COV259</t>
  </si>
  <si>
    <t>COV262</t>
  </si>
  <si>
    <t>COV263</t>
  </si>
  <si>
    <t>COV264</t>
  </si>
  <si>
    <t>COV272</t>
  </si>
  <si>
    <t>COV276</t>
  </si>
  <si>
    <t>COV277</t>
  </si>
  <si>
    <t>COV281</t>
  </si>
  <si>
    <t>COV282</t>
  </si>
  <si>
    <t>COV287</t>
  </si>
  <si>
    <t>COV291</t>
  </si>
  <si>
    <t>COV294</t>
  </si>
  <si>
    <t>COV296</t>
  </si>
  <si>
    <t>COV301</t>
  </si>
  <si>
    <t>COV302</t>
  </si>
  <si>
    <t>COV304</t>
  </si>
  <si>
    <t>COV310</t>
  </si>
  <si>
    <t>50-AFPO</t>
  </si>
  <si>
    <t>x</t>
  </si>
  <si>
    <t>y</t>
  </si>
  <si>
    <t>[CRP] (ng/mL)</t>
  </si>
  <si>
    <t>DO (450 nm)</t>
  </si>
  <si>
    <t>[   ]ng/mL</t>
  </si>
  <si>
    <t>Covid Aguda</t>
  </si>
  <si>
    <t>Pós-Covid</t>
  </si>
  <si>
    <t>OD1</t>
  </si>
  <si>
    <t>OD2</t>
  </si>
  <si>
    <t>y-0,16</t>
  </si>
  <si>
    <t xml:space="preserve"> CRP mg/dl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</si>
</sst>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Cambria"/>
      <family val="1"/>
      <scheme val="major"/>
    </font>
    <font>
      <sz val="10"/>
      <color rgb="FF000000"/>
      <name val="Arial"/>
      <family val="2"/>
    </font>
    <font>
      <b/>
      <sz val="10"/>
      <color theme="1"/>
      <name val="Cambria"/>
      <family val="1"/>
    </font>
    <font>
      <b/>
      <sz val="10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CECEC"/>
        <bgColor rgb="FFECECEC"/>
      </patternFill>
    </fill>
    <fill>
      <patternFill patternType="solid">
        <fgColor rgb="FFDADADA"/>
        <bgColor rgb="FFDADADA"/>
      </patternFill>
    </fill>
    <fill>
      <patternFill patternType="solid">
        <fgColor rgb="FFFF0066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0066"/>
        <bgColor rgb="FFECECEC"/>
      </patternFill>
    </fill>
    <fill>
      <patternFill patternType="solid">
        <fgColor rgb="FFFF0066"/>
        <bgColor rgb="FFDADADA"/>
      </patternFill>
    </fill>
    <fill>
      <patternFill patternType="solid">
        <fgColor rgb="FFFF99CC"/>
        <bgColor rgb="FFDADADA"/>
      </patternFill>
    </fill>
    <fill>
      <patternFill patternType="solid">
        <fgColor rgb="FFFF99CC"/>
        <bgColor rgb="FFECECEC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7" fillId="0" borderId="3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164" fontId="0" fillId="6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8" fillId="8" borderId="2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</cellXfs>
  <cellStyles count="181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" xfId="17" builtinId="8" hidden="1"/>
    <cellStyle name="Hiperlink" xfId="19" builtinId="8" hidden="1"/>
    <cellStyle name="Hiperlink" xfId="21" builtinId="8" hidden="1"/>
    <cellStyle name="Hiperlink" xfId="23" builtinId="8" hidden="1"/>
    <cellStyle name="Hiperlink" xfId="25" builtinId="8" hidden="1"/>
    <cellStyle name="Hiperlink" xfId="27" builtinId="8" hidden="1"/>
    <cellStyle name="Hiperlink" xfId="29" builtinId="8" hidden="1"/>
    <cellStyle name="Hiperlink" xfId="31" builtinId="8" hidden="1"/>
    <cellStyle name="Hiperlink" xfId="33" builtinId="8" hidden="1"/>
    <cellStyle name="Hiperlink" xfId="35" builtinId="8" hidden="1"/>
    <cellStyle name="Hiperlink" xfId="37" builtinId="8" hidden="1"/>
    <cellStyle name="Hiperlink" xfId="39" builtinId="8" hidden="1"/>
    <cellStyle name="Hiperlink" xfId="41" builtinId="8" hidden="1"/>
    <cellStyle name="Hiperlink" xfId="43" builtinId="8" hidden="1"/>
    <cellStyle name="Hiperlink" xfId="45" builtinId="8" hidden="1"/>
    <cellStyle name="Hiperlink" xfId="47" builtinId="8" hidden="1"/>
    <cellStyle name="Hiperlink" xfId="49" builtinId="8" hidden="1"/>
    <cellStyle name="Hiperlink" xfId="51" builtinId="8" hidden="1"/>
    <cellStyle name="Hiperlink" xfId="53" builtinId="8" hidden="1"/>
    <cellStyle name="Hiperlink" xfId="55" builtinId="8" hidden="1"/>
    <cellStyle name="Hiperlink" xfId="57" builtinId="8" hidden="1"/>
    <cellStyle name="Hiperlink" xfId="59" builtinId="8" hidden="1"/>
    <cellStyle name="Hiperlink" xfId="61" builtinId="8" hidden="1"/>
    <cellStyle name="Hiperlink" xfId="63" builtinId="8" hidden="1"/>
    <cellStyle name="Hiperlink" xfId="65" builtinId="8" hidden="1"/>
    <cellStyle name="Hiperlink" xfId="67" builtinId="8" hidden="1"/>
    <cellStyle name="Hiperlink" xfId="69" builtinId="8" hidden="1"/>
    <cellStyle name="Hiperlink" xfId="71" builtinId="8" hidden="1"/>
    <cellStyle name="Hiperlink" xfId="73" builtinId="8" hidden="1"/>
    <cellStyle name="Hiperlink" xfId="75" builtinId="8" hidden="1"/>
    <cellStyle name="Hiperlink" xfId="77" builtinId="8" hidden="1"/>
    <cellStyle name="Hiperlink" xfId="79" builtinId="8" hidden="1"/>
    <cellStyle name="Hiperlink" xfId="81" builtinId="8" hidden="1"/>
    <cellStyle name="Hiperlink" xfId="83" builtinId="8" hidden="1"/>
    <cellStyle name="Hiperlink" xfId="85" builtinId="8" hidden="1"/>
    <cellStyle name="Hiperlink" xfId="87" builtinId="8" hidden="1"/>
    <cellStyle name="Hiperlink" xfId="89" builtinId="8" hidden="1"/>
    <cellStyle name="Hiperlink" xfId="91" builtinId="8" hidden="1"/>
    <cellStyle name="Hiperlink" xfId="93" builtinId="8" hidden="1"/>
    <cellStyle name="Hiperlink" xfId="95" builtinId="8" hidden="1"/>
    <cellStyle name="Hiperlink" xfId="97" builtinId="8" hidden="1"/>
    <cellStyle name="Hiperlink" xfId="99" builtinId="8" hidden="1"/>
    <cellStyle name="Hiperlink" xfId="101" builtinId="8" hidden="1"/>
    <cellStyle name="Hiperlink" xfId="103" builtinId="8" hidden="1"/>
    <cellStyle name="Hiperlink" xfId="105" builtinId="8" hidden="1"/>
    <cellStyle name="Hiperlink" xfId="107" builtinId="8" hidden="1"/>
    <cellStyle name="Hiperlink" xfId="109" builtinId="8" hidden="1"/>
    <cellStyle name="Hiperlink" xfId="111" builtinId="8" hidden="1"/>
    <cellStyle name="Hiperlink" xfId="113" builtinId="8" hidden="1"/>
    <cellStyle name="Hiperlink" xfId="115" builtinId="8" hidden="1"/>
    <cellStyle name="Hiperlink" xfId="117" builtinId="8" hidden="1"/>
    <cellStyle name="Hiperlink" xfId="119" builtinId="8" hidden="1"/>
    <cellStyle name="Hiperlink" xfId="121" builtinId="8" hidden="1"/>
    <cellStyle name="Hiperlink" xfId="123" builtinId="8" hidden="1"/>
    <cellStyle name="Hiperlink" xfId="125" builtinId="8" hidden="1"/>
    <cellStyle name="Hiperlink" xfId="127" builtinId="8" hidden="1"/>
    <cellStyle name="Hiperlink" xfId="129" builtinId="8" hidden="1"/>
    <cellStyle name="Hiperlink" xfId="131" builtinId="8" hidden="1"/>
    <cellStyle name="Hiperlink" xfId="133" builtinId="8" hidden="1"/>
    <cellStyle name="Hiperlink" xfId="135" builtinId="8" hidden="1"/>
    <cellStyle name="Hiperlink" xfId="137" builtinId="8" hidden="1"/>
    <cellStyle name="Hiperlink" xfId="139" builtinId="8" hidden="1"/>
    <cellStyle name="Hiperlink" xfId="141" builtinId="8" hidden="1"/>
    <cellStyle name="Hiperlink" xfId="143" builtinId="8" hidden="1"/>
    <cellStyle name="Hiperlink" xfId="145" builtinId="8" hidden="1"/>
    <cellStyle name="Hiperlink" xfId="147" builtinId="8" hidden="1"/>
    <cellStyle name="Hiperlink" xfId="149" builtinId="8" hidden="1"/>
    <cellStyle name="Hiperlink" xfId="151" builtinId="8" hidden="1"/>
    <cellStyle name="Hiperlink" xfId="153" builtinId="8" hidden="1"/>
    <cellStyle name="Hiperlink" xfId="155" builtinId="8" hidden="1"/>
    <cellStyle name="Hiperlink" xfId="157" builtinId="8" hidden="1"/>
    <cellStyle name="Hiperlink" xfId="159" builtinId="8" hidden="1"/>
    <cellStyle name="Hiperlink" xfId="161" builtinId="8" hidden="1"/>
    <cellStyle name="Hiperlink" xfId="163" builtinId="8" hidden="1"/>
    <cellStyle name="Hiperlink" xfId="165" builtinId="8" hidden="1"/>
    <cellStyle name="Hiperlink" xfId="167" builtinId="8" hidden="1"/>
    <cellStyle name="Hiperlink" xfId="169" builtinId="8" hidden="1"/>
    <cellStyle name="Hiperlink" xfId="171" builtinId="8" hidden="1"/>
    <cellStyle name="Hiperlink" xfId="173" builtinId="8" hidden="1"/>
    <cellStyle name="Hiperlink" xfId="175" builtinId="8" hidden="1"/>
    <cellStyle name="Hiperlink" xfId="177" builtinId="8" hidden="1"/>
    <cellStyle name="Hiperlink" xfId="179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Hiperlink Visitado" xfId="18" builtinId="9" hidden="1"/>
    <cellStyle name="Hiperlink Visitado" xfId="20" builtinId="9" hidden="1"/>
    <cellStyle name="Hiperlink Visitado" xfId="22" builtinId="9" hidden="1"/>
    <cellStyle name="Hiperlink Visitado" xfId="24" builtinId="9" hidden="1"/>
    <cellStyle name="Hiperlink Visitado" xfId="26" builtinId="9" hidden="1"/>
    <cellStyle name="Hiperlink Visitado" xfId="28" builtinId="9" hidden="1"/>
    <cellStyle name="Hiperlink Visitado" xfId="30" builtinId="9" hidden="1"/>
    <cellStyle name="Hiperlink Visitado" xfId="32" builtinId="9" hidden="1"/>
    <cellStyle name="Hiperlink Visitado" xfId="34" builtinId="9" hidden="1"/>
    <cellStyle name="Hiperlink Visitado" xfId="36" builtinId="9" hidden="1"/>
    <cellStyle name="Hiperlink Visitado" xfId="38" builtinId="9" hidden="1"/>
    <cellStyle name="Hiperlink Visitado" xfId="40" builtinId="9" hidden="1"/>
    <cellStyle name="Hiperlink Visitado" xfId="42" builtinId="9" hidden="1"/>
    <cellStyle name="Hiperlink Visitado" xfId="44" builtinId="9" hidden="1"/>
    <cellStyle name="Hiperlink Visitado" xfId="46" builtinId="9" hidden="1"/>
    <cellStyle name="Hiperlink Visitado" xfId="48" builtinId="9" hidden="1"/>
    <cellStyle name="Hiperlink Visitado" xfId="50" builtinId="9" hidden="1"/>
    <cellStyle name="Hiperlink Visitado" xfId="52" builtinId="9" hidden="1"/>
    <cellStyle name="Hiperlink Visitado" xfId="54" builtinId="9" hidden="1"/>
    <cellStyle name="Hiperlink Visitado" xfId="56" builtinId="9" hidden="1"/>
    <cellStyle name="Hiperlink Visitado" xfId="58" builtinId="9" hidden="1"/>
    <cellStyle name="Hiperlink Visitado" xfId="60" builtinId="9" hidden="1"/>
    <cellStyle name="Hiperlink Visitado" xfId="62" builtinId="9" hidden="1"/>
    <cellStyle name="Hiperlink Visitado" xfId="64" builtinId="9" hidden="1"/>
    <cellStyle name="Hiperlink Visitado" xfId="66" builtinId="9" hidden="1"/>
    <cellStyle name="Hiperlink Visitado" xfId="68" builtinId="9" hidden="1"/>
    <cellStyle name="Hiperlink Visitado" xfId="70" builtinId="9" hidden="1"/>
    <cellStyle name="Hiperlink Visitado" xfId="72" builtinId="9" hidden="1"/>
    <cellStyle name="Hiperlink Visitado" xfId="74" builtinId="9" hidden="1"/>
    <cellStyle name="Hiperlink Visitado" xfId="76" builtinId="9" hidden="1"/>
    <cellStyle name="Hiperlink Visitado" xfId="78" builtinId="9" hidden="1"/>
    <cellStyle name="Hiperlink Visitado" xfId="80" builtinId="9" hidden="1"/>
    <cellStyle name="Hiperlink Visitado" xfId="82" builtinId="9" hidden="1"/>
    <cellStyle name="Hiperlink Visitado" xfId="84" builtinId="9" hidden="1"/>
    <cellStyle name="Hiperlink Visitado" xfId="86" builtinId="9" hidden="1"/>
    <cellStyle name="Hiperlink Visitado" xfId="88" builtinId="9" hidden="1"/>
    <cellStyle name="Hiperlink Visitado" xfId="90" builtinId="9" hidden="1"/>
    <cellStyle name="Hiperlink Visitado" xfId="92" builtinId="9" hidden="1"/>
    <cellStyle name="Hiperlink Visitado" xfId="94" builtinId="9" hidden="1"/>
    <cellStyle name="Hiperlink Visitado" xfId="96" builtinId="9" hidden="1"/>
    <cellStyle name="Hiperlink Visitado" xfId="98" builtinId="9" hidden="1"/>
    <cellStyle name="Hiperlink Visitado" xfId="100" builtinId="9" hidden="1"/>
    <cellStyle name="Hiperlink Visitado" xfId="102" builtinId="9" hidden="1"/>
    <cellStyle name="Hiperlink Visitado" xfId="104" builtinId="9" hidden="1"/>
    <cellStyle name="Hiperlink Visitado" xfId="106" builtinId="9" hidden="1"/>
    <cellStyle name="Hiperlink Visitado" xfId="108" builtinId="9" hidden="1"/>
    <cellStyle name="Hiperlink Visitado" xfId="110" builtinId="9" hidden="1"/>
    <cellStyle name="Hiperlink Visitado" xfId="112" builtinId="9" hidden="1"/>
    <cellStyle name="Hiperlink Visitado" xfId="114" builtinId="9" hidden="1"/>
    <cellStyle name="Hiperlink Visitado" xfId="116" builtinId="9" hidden="1"/>
    <cellStyle name="Hiperlink Visitado" xfId="118" builtinId="9" hidden="1"/>
    <cellStyle name="Hiperlink Visitado" xfId="120" builtinId="9" hidden="1"/>
    <cellStyle name="Hiperlink Visitado" xfId="122" builtinId="9" hidden="1"/>
    <cellStyle name="Hiperlink Visitado" xfId="124" builtinId="9" hidden="1"/>
    <cellStyle name="Hiperlink Visitado" xfId="126" builtinId="9" hidden="1"/>
    <cellStyle name="Hiperlink Visitado" xfId="128" builtinId="9" hidden="1"/>
    <cellStyle name="Hiperlink Visitado" xfId="130" builtinId="9" hidden="1"/>
    <cellStyle name="Hiperlink Visitado" xfId="132" builtinId="9" hidden="1"/>
    <cellStyle name="Hiperlink Visitado" xfId="134" builtinId="9" hidden="1"/>
    <cellStyle name="Hiperlink Visitado" xfId="136" builtinId="9" hidden="1"/>
    <cellStyle name="Hiperlink Visitado" xfId="138" builtinId="9" hidden="1"/>
    <cellStyle name="Hiperlink Visitado" xfId="140" builtinId="9" hidden="1"/>
    <cellStyle name="Hiperlink Visitado" xfId="142" builtinId="9" hidden="1"/>
    <cellStyle name="Hiperlink Visitado" xfId="144" builtinId="9" hidden="1"/>
    <cellStyle name="Hiperlink Visitado" xfId="146" builtinId="9" hidden="1"/>
    <cellStyle name="Hiperlink Visitado" xfId="148" builtinId="9" hidden="1"/>
    <cellStyle name="Hiperlink Visitado" xfId="150" builtinId="9" hidden="1"/>
    <cellStyle name="Hiperlink Visitado" xfId="152" builtinId="9" hidden="1"/>
    <cellStyle name="Hiperlink Visitado" xfId="154" builtinId="9" hidden="1"/>
    <cellStyle name="Hiperlink Visitado" xfId="156" builtinId="9" hidden="1"/>
    <cellStyle name="Hiperlink Visitado" xfId="158" builtinId="9" hidden="1"/>
    <cellStyle name="Hiperlink Visitado" xfId="160" builtinId="9" hidden="1"/>
    <cellStyle name="Hiperlink Visitado" xfId="162" builtinId="9" hidden="1"/>
    <cellStyle name="Hiperlink Visitado" xfId="164" builtinId="9" hidden="1"/>
    <cellStyle name="Hiperlink Visitado" xfId="166" builtinId="9" hidden="1"/>
    <cellStyle name="Hiperlink Visitado" xfId="168" builtinId="9" hidden="1"/>
    <cellStyle name="Hiperlink Visitado" xfId="170" builtinId="9" hidden="1"/>
    <cellStyle name="Hiperlink Visitado" xfId="172" builtinId="9" hidden="1"/>
    <cellStyle name="Hiperlink Visitado" xfId="174" builtinId="9" hidden="1"/>
    <cellStyle name="Hiperlink Visitado" xfId="176" builtinId="9" hidden="1"/>
    <cellStyle name="Hiperlink Visitado" xfId="178" builtinId="9" hidden="1"/>
    <cellStyle name="Hiperlink Visitado" xfId="180" builtinId="9" hidden="1"/>
    <cellStyle name="Normal" xfId="0" builtinId="0"/>
  </cellStyles>
  <dxfs count="0"/>
  <tableStyles count="0" defaultTableStyle="TableStyleMedium9" defaultPivotStyle="PivotStyleLight16"/>
  <colors>
    <mruColors>
      <color rgb="FFFF006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4.5581573999222871E-2"/>
                  <c:y val="-3.2296357510450277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Plan1!$E$3:$E$10</c:f>
              <c:numCache>
                <c:formatCode>General</c:formatCode>
                <c:ptCount val="8"/>
                <c:pt idx="0">
                  <c:v>0</c:v>
                </c:pt>
                <c:pt idx="1">
                  <c:v>0.39</c:v>
                </c:pt>
                <c:pt idx="2">
                  <c:v>0.78</c:v>
                </c:pt>
                <c:pt idx="3">
                  <c:v>1.56</c:v>
                </c:pt>
                <c:pt idx="4">
                  <c:v>3.12</c:v>
                </c:pt>
                <c:pt idx="5">
                  <c:v>6.25</c:v>
                </c:pt>
                <c:pt idx="6">
                  <c:v>12.5</c:v>
                </c:pt>
                <c:pt idx="7">
                  <c:v>25</c:v>
                </c:pt>
              </c:numCache>
            </c:numRef>
          </c:xVal>
          <c:yVal>
            <c:numRef>
              <c:f>Plan1!$F$3:$F$10</c:f>
              <c:numCache>
                <c:formatCode>General</c:formatCode>
                <c:ptCount val="8"/>
                <c:pt idx="0">
                  <c:v>4.7E-2</c:v>
                </c:pt>
                <c:pt idx="1">
                  <c:v>8.5499999999999993E-2</c:v>
                </c:pt>
                <c:pt idx="2">
                  <c:v>0.15049999999999999</c:v>
                </c:pt>
                <c:pt idx="3">
                  <c:v>0.27</c:v>
                </c:pt>
                <c:pt idx="4">
                  <c:v>0.42149999999999999</c:v>
                </c:pt>
                <c:pt idx="5">
                  <c:v>0.74099999999999999</c:v>
                </c:pt>
                <c:pt idx="6">
                  <c:v>1.107</c:v>
                </c:pt>
                <c:pt idx="7">
                  <c:v>1.645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B1-5746-A467-86CCC206D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582294</xdr:colOff>
      <xdr:row>11</xdr:row>
      <xdr:rowOff>81280</xdr:rowOff>
    </xdr:from>
    <xdr:to>
      <xdr:col>5</xdr:col>
      <xdr:colOff>436880</xdr:colOff>
      <xdr:row>25</xdr:row>
      <xdr:rowOff>111760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9"/>
  <sheetViews>
    <sheetView tabSelected="1" topLeftCell="A62" zoomScale="125" zoomScaleNormal="125" zoomScalePageLayoutView="125" workbookViewId="0">
      <selection activeCell="E59" sqref="E59"/>
    </sheetView>
  </sheetViews>
  <sheetFormatPr defaultColWidth="8.77734375" defaultRowHeight="14.4" x14ac:dyDescent="0.3"/>
  <cols>
    <col min="1" max="1" width="9.6640625" style="4" customWidth="1"/>
    <col min="2" max="2" width="9.77734375" style="22" customWidth="1"/>
    <col min="3" max="3" width="10" style="4" customWidth="1"/>
    <col min="4" max="4" width="12" style="23" customWidth="1"/>
    <col min="5" max="5" width="12.33203125" style="5" customWidth="1"/>
    <col min="6" max="6" width="13.33203125" style="5" customWidth="1"/>
    <col min="7" max="15" width="8.77734375" style="4"/>
  </cols>
  <sheetData>
    <row r="1" spans="1:6" x14ac:dyDescent="0.3">
      <c r="B1" s="19"/>
      <c r="E1" s="3" t="s">
        <v>127</v>
      </c>
      <c r="F1" s="3" t="s">
        <v>128</v>
      </c>
    </row>
    <row r="2" spans="1:6" x14ac:dyDescent="0.3">
      <c r="A2" s="13" t="s">
        <v>131</v>
      </c>
      <c r="B2" s="20" t="s">
        <v>134</v>
      </c>
      <c r="C2" s="2" t="s">
        <v>135</v>
      </c>
      <c r="D2" s="24" t="s">
        <v>46</v>
      </c>
      <c r="E2" s="2" t="s">
        <v>129</v>
      </c>
      <c r="F2" s="2" t="s">
        <v>130</v>
      </c>
    </row>
    <row r="3" spans="1:6" x14ac:dyDescent="0.3">
      <c r="B3" s="21"/>
      <c r="C3" s="5"/>
      <c r="D3" s="25"/>
      <c r="E3" s="17">
        <v>0</v>
      </c>
      <c r="F3" s="35">
        <v>4.7E-2</v>
      </c>
    </row>
    <row r="4" spans="1:6" x14ac:dyDescent="0.3">
      <c r="A4" s="13">
        <v>0</v>
      </c>
      <c r="C4" s="28">
        <v>4.7E-2</v>
      </c>
      <c r="D4" s="26">
        <v>4.7E-2</v>
      </c>
      <c r="E4" s="1">
        <v>0.39</v>
      </c>
      <c r="F4" s="35">
        <v>8.5499999999999993E-2</v>
      </c>
    </row>
    <row r="5" spans="1:6" x14ac:dyDescent="0.3">
      <c r="A5" s="4">
        <v>0.39</v>
      </c>
      <c r="B5" s="19">
        <v>8.8999999999999996E-2</v>
      </c>
      <c r="C5" s="28">
        <v>8.2000000000000003E-2</v>
      </c>
      <c r="D5" s="26">
        <f t="shared" ref="D5:D11" si="0">AVERAGE(B5:C5)</f>
        <v>8.5499999999999993E-2</v>
      </c>
      <c r="E5" s="17">
        <v>0.78</v>
      </c>
      <c r="F5" s="35">
        <v>0.15049999999999999</v>
      </c>
    </row>
    <row r="6" spans="1:6" x14ac:dyDescent="0.3">
      <c r="A6" s="13">
        <v>0.78</v>
      </c>
      <c r="B6" s="19">
        <v>0.157</v>
      </c>
      <c r="C6" s="28">
        <v>0.14399999999999999</v>
      </c>
      <c r="D6" s="26">
        <f t="shared" si="0"/>
        <v>0.15049999999999999</v>
      </c>
      <c r="E6" s="1">
        <v>1.56</v>
      </c>
      <c r="F6" s="35">
        <v>0.27</v>
      </c>
    </row>
    <row r="7" spans="1:6" x14ac:dyDescent="0.3">
      <c r="A7" s="4">
        <v>1.56</v>
      </c>
      <c r="B7" s="19">
        <v>0.28799999999999998</v>
      </c>
      <c r="C7" s="28">
        <v>0.252</v>
      </c>
      <c r="D7" s="26">
        <f t="shared" si="0"/>
        <v>0.27</v>
      </c>
      <c r="E7" s="17">
        <v>3.12</v>
      </c>
      <c r="F7" s="35">
        <v>0.42149999999999999</v>
      </c>
    </row>
    <row r="8" spans="1:6" x14ac:dyDescent="0.3">
      <c r="A8" s="13">
        <v>3.12</v>
      </c>
      <c r="B8" s="19">
        <v>0.41399999999999998</v>
      </c>
      <c r="C8" s="28">
        <v>0.42899999999999999</v>
      </c>
      <c r="D8" s="26">
        <f t="shared" si="0"/>
        <v>0.42149999999999999</v>
      </c>
      <c r="E8" s="17">
        <v>6.25</v>
      </c>
      <c r="F8" s="35">
        <v>0.74099999999999999</v>
      </c>
    </row>
    <row r="9" spans="1:6" x14ac:dyDescent="0.3">
      <c r="A9" s="13">
        <v>6.25</v>
      </c>
      <c r="B9" s="19">
        <v>0.75800000000000001</v>
      </c>
      <c r="C9" s="28">
        <v>0.72399999999999998</v>
      </c>
      <c r="D9" s="26">
        <f t="shared" si="0"/>
        <v>0.74099999999999999</v>
      </c>
      <c r="E9" s="17">
        <v>12.5</v>
      </c>
      <c r="F9" s="35">
        <v>1.107</v>
      </c>
    </row>
    <row r="10" spans="1:6" x14ac:dyDescent="0.3">
      <c r="A10" s="13">
        <v>12.5</v>
      </c>
      <c r="B10" s="19">
        <v>1.119</v>
      </c>
      <c r="C10" s="28">
        <v>1.095</v>
      </c>
      <c r="D10" s="26">
        <f t="shared" si="0"/>
        <v>1.107</v>
      </c>
      <c r="E10" s="1">
        <v>25</v>
      </c>
      <c r="F10" s="35">
        <v>1.645</v>
      </c>
    </row>
    <row r="11" spans="1:6" x14ac:dyDescent="0.3">
      <c r="A11" s="4">
        <v>25</v>
      </c>
      <c r="B11" s="19">
        <v>1.524</v>
      </c>
      <c r="C11" s="28">
        <v>1.645</v>
      </c>
      <c r="D11" s="26">
        <f t="shared" si="0"/>
        <v>1.5845</v>
      </c>
    </row>
    <row r="12" spans="1:6" x14ac:dyDescent="0.3">
      <c r="C12" s="18"/>
    </row>
    <row r="13" spans="1:6" x14ac:dyDescent="0.3">
      <c r="C13" s="18"/>
    </row>
    <row r="14" spans="1:6" x14ac:dyDescent="0.3">
      <c r="C14" s="18"/>
    </row>
    <row r="15" spans="1:6" x14ac:dyDescent="0.3">
      <c r="C15" s="18"/>
    </row>
    <row r="16" spans="1:6" x14ac:dyDescent="0.3">
      <c r="C16" s="18"/>
    </row>
    <row r="17" spans="1:7" x14ac:dyDescent="0.3">
      <c r="C17" s="18"/>
    </row>
    <row r="18" spans="1:7" x14ac:dyDescent="0.3">
      <c r="C18" s="18"/>
    </row>
    <row r="19" spans="1:7" x14ac:dyDescent="0.3">
      <c r="C19" s="18"/>
    </row>
    <row r="20" spans="1:7" x14ac:dyDescent="0.3">
      <c r="C20" s="18"/>
    </row>
    <row r="21" spans="1:7" x14ac:dyDescent="0.3">
      <c r="C21" s="18"/>
    </row>
    <row r="22" spans="1:7" x14ac:dyDescent="0.3">
      <c r="C22" s="18"/>
    </row>
    <row r="23" spans="1:7" x14ac:dyDescent="0.3">
      <c r="C23" s="18"/>
    </row>
    <row r="24" spans="1:7" x14ac:dyDescent="0.3">
      <c r="C24" s="18"/>
    </row>
    <row r="27" spans="1:7" x14ac:dyDescent="0.3">
      <c r="C27" s="1"/>
      <c r="D27" s="27"/>
    </row>
    <row r="28" spans="1:7" x14ac:dyDescent="0.3">
      <c r="A28" s="1" t="s">
        <v>0</v>
      </c>
      <c r="B28" s="20" t="s">
        <v>130</v>
      </c>
      <c r="C28" s="1" t="s">
        <v>136</v>
      </c>
      <c r="D28" s="24" t="s">
        <v>129</v>
      </c>
      <c r="E28" s="2" t="s">
        <v>137</v>
      </c>
    </row>
    <row r="29" spans="1:7" x14ac:dyDescent="0.3">
      <c r="A29" s="31" t="s">
        <v>94</v>
      </c>
      <c r="B29" s="19">
        <v>1.1990000000000001</v>
      </c>
      <c r="C29" s="5">
        <f>B29-0.16</f>
        <v>1.0390000000000001</v>
      </c>
      <c r="D29" s="25">
        <f>C29/0.0643</f>
        <v>16.158631415241061</v>
      </c>
      <c r="E29" s="5">
        <f>D29/1000</f>
        <v>1.615863141524106E-2</v>
      </c>
      <c r="F29" s="30" t="s">
        <v>132</v>
      </c>
      <c r="G29" s="5"/>
    </row>
    <row r="30" spans="1:7" x14ac:dyDescent="0.3">
      <c r="A30" s="31" t="s">
        <v>95</v>
      </c>
      <c r="B30" s="19">
        <v>1.0780000000000001</v>
      </c>
      <c r="C30" s="5">
        <f t="shared" ref="C30:C93" si="1">B30-0.16</f>
        <v>0.91800000000000004</v>
      </c>
      <c r="D30" s="25">
        <f t="shared" ref="D30:D93" si="2">C30/0.0643</f>
        <v>14.27682737169518</v>
      </c>
      <c r="E30" s="5">
        <f>D30/1000</f>
        <v>1.427682737169518E-2</v>
      </c>
      <c r="F30" s="29" t="s">
        <v>133</v>
      </c>
    </row>
    <row r="31" spans="1:7" x14ac:dyDescent="0.3">
      <c r="A31" s="31" t="s">
        <v>96</v>
      </c>
      <c r="B31" s="19">
        <v>1.716</v>
      </c>
      <c r="C31" s="5">
        <f t="shared" si="1"/>
        <v>1.556</v>
      </c>
      <c r="D31" s="25">
        <f t="shared" si="2"/>
        <v>24.199066874027995</v>
      </c>
      <c r="E31" s="5">
        <f t="shared" ref="E30:E93" si="3">D31/1000</f>
        <v>2.4199066874027994E-2</v>
      </c>
      <c r="F31" s="14"/>
    </row>
    <row r="32" spans="1:7" x14ac:dyDescent="0.3">
      <c r="A32" s="31" t="s">
        <v>47</v>
      </c>
      <c r="B32" s="19">
        <v>1.948</v>
      </c>
      <c r="C32" s="5">
        <f t="shared" si="1"/>
        <v>1.788</v>
      </c>
      <c r="D32" s="25">
        <f t="shared" si="2"/>
        <v>27.807153965785382</v>
      </c>
      <c r="E32" s="5">
        <f t="shared" si="3"/>
        <v>2.7807153965785383E-2</v>
      </c>
      <c r="F32" s="14"/>
    </row>
    <row r="33" spans="1:5" x14ac:dyDescent="0.3">
      <c r="A33" s="31" t="s">
        <v>97</v>
      </c>
      <c r="B33" s="19">
        <v>1.1379999999999999</v>
      </c>
      <c r="C33" s="5">
        <f t="shared" si="1"/>
        <v>0.97799999999999987</v>
      </c>
      <c r="D33" s="25">
        <f t="shared" si="2"/>
        <v>15.209953343701399</v>
      </c>
      <c r="E33" s="5">
        <f t="shared" si="3"/>
        <v>1.5209953343701399E-2</v>
      </c>
    </row>
    <row r="34" spans="1:5" x14ac:dyDescent="0.3">
      <c r="A34" s="31" t="s">
        <v>98</v>
      </c>
      <c r="B34" s="19">
        <v>0.98199999999999998</v>
      </c>
      <c r="C34" s="5">
        <f t="shared" si="1"/>
        <v>0.82199999999999995</v>
      </c>
      <c r="D34" s="25">
        <f t="shared" si="2"/>
        <v>12.783825816485226</v>
      </c>
      <c r="E34" s="5">
        <f t="shared" si="3"/>
        <v>1.2783825816485227E-2</v>
      </c>
    </row>
    <row r="35" spans="1:5" x14ac:dyDescent="0.3">
      <c r="A35" s="31" t="s">
        <v>48</v>
      </c>
      <c r="B35" s="19">
        <v>1.325</v>
      </c>
      <c r="C35" s="5">
        <f t="shared" si="1"/>
        <v>1.165</v>
      </c>
      <c r="D35" s="25">
        <f t="shared" si="2"/>
        <v>18.118195956454123</v>
      </c>
      <c r="E35" s="5">
        <f t="shared" si="3"/>
        <v>1.8118195956454124E-2</v>
      </c>
    </row>
    <row r="36" spans="1:5" x14ac:dyDescent="0.3">
      <c r="A36" s="31" t="s">
        <v>99</v>
      </c>
      <c r="B36" s="19">
        <v>1.554</v>
      </c>
      <c r="C36" s="5">
        <f t="shared" si="1"/>
        <v>1.3940000000000001</v>
      </c>
      <c r="D36" s="25">
        <f t="shared" si="2"/>
        <v>21.679626749611202</v>
      </c>
      <c r="E36" s="5">
        <f t="shared" si="3"/>
        <v>2.1679626749611203E-2</v>
      </c>
    </row>
    <row r="37" spans="1:5" x14ac:dyDescent="0.3">
      <c r="A37" s="32" t="s">
        <v>100</v>
      </c>
      <c r="B37" s="19">
        <v>1.0469999999999999</v>
      </c>
      <c r="C37" s="5">
        <f t="shared" si="1"/>
        <v>0.8869999999999999</v>
      </c>
      <c r="D37" s="25">
        <f t="shared" si="2"/>
        <v>13.794712286158632</v>
      </c>
      <c r="E37" s="5">
        <f t="shared" si="3"/>
        <v>1.3794712286158632E-2</v>
      </c>
    </row>
    <row r="38" spans="1:5" x14ac:dyDescent="0.3">
      <c r="A38" s="32" t="s">
        <v>49</v>
      </c>
      <c r="B38" s="19">
        <v>1.21</v>
      </c>
      <c r="C38" s="5">
        <f t="shared" si="1"/>
        <v>1.05</v>
      </c>
      <c r="D38" s="25">
        <f t="shared" si="2"/>
        <v>16.329704510108865</v>
      </c>
      <c r="E38" s="5">
        <f t="shared" si="3"/>
        <v>1.6329704510108865E-2</v>
      </c>
    </row>
    <row r="39" spans="1:5" x14ac:dyDescent="0.3">
      <c r="A39" s="32" t="s">
        <v>101</v>
      </c>
      <c r="B39" s="19">
        <v>0.68500000000000005</v>
      </c>
      <c r="C39" s="5">
        <f t="shared" si="1"/>
        <v>0.52500000000000002</v>
      </c>
      <c r="D39" s="25">
        <f t="shared" si="2"/>
        <v>8.1648522550544325</v>
      </c>
      <c r="E39" s="5">
        <f t="shared" si="3"/>
        <v>8.1648522550544327E-3</v>
      </c>
    </row>
    <row r="40" spans="1:5" x14ac:dyDescent="0.3">
      <c r="A40" s="32" t="s">
        <v>50</v>
      </c>
      <c r="B40" s="19">
        <v>1.298</v>
      </c>
      <c r="C40" s="5">
        <f t="shared" si="1"/>
        <v>1.1380000000000001</v>
      </c>
      <c r="D40" s="25">
        <f t="shared" si="2"/>
        <v>17.698289269051326</v>
      </c>
      <c r="E40" s="5">
        <f t="shared" si="3"/>
        <v>1.7698289269051325E-2</v>
      </c>
    </row>
    <row r="41" spans="1:5" x14ac:dyDescent="0.3">
      <c r="A41" s="32" t="s">
        <v>102</v>
      </c>
      <c r="B41" s="19">
        <v>0.56399999999999995</v>
      </c>
      <c r="C41" s="5">
        <f t="shared" si="1"/>
        <v>0.40399999999999991</v>
      </c>
      <c r="D41" s="25">
        <f t="shared" si="2"/>
        <v>6.2830482115085529</v>
      </c>
      <c r="E41" s="5">
        <f t="shared" si="3"/>
        <v>6.2830482115085531E-3</v>
      </c>
    </row>
    <row r="42" spans="1:5" x14ac:dyDescent="0.3">
      <c r="A42" s="32" t="s">
        <v>51</v>
      </c>
      <c r="B42" s="19">
        <v>0.876</v>
      </c>
      <c r="C42" s="5">
        <f t="shared" si="1"/>
        <v>0.71599999999999997</v>
      </c>
      <c r="D42" s="25">
        <f t="shared" si="2"/>
        <v>11.135303265940902</v>
      </c>
      <c r="E42" s="5">
        <f t="shared" si="3"/>
        <v>1.1135303265940902E-2</v>
      </c>
    </row>
    <row r="43" spans="1:5" x14ac:dyDescent="0.3">
      <c r="A43" s="32" t="s">
        <v>103</v>
      </c>
      <c r="B43" s="19">
        <v>1.9830000000000001</v>
      </c>
      <c r="C43" s="5">
        <f t="shared" si="1"/>
        <v>1.8230000000000002</v>
      </c>
      <c r="D43" s="25">
        <f t="shared" si="2"/>
        <v>28.351477449455682</v>
      </c>
      <c r="E43" s="5">
        <f t="shared" si="3"/>
        <v>2.8351477449455681E-2</v>
      </c>
    </row>
    <row r="44" spans="1:5" x14ac:dyDescent="0.3">
      <c r="A44" s="32" t="s">
        <v>104</v>
      </c>
      <c r="B44" s="19">
        <v>1.8580000000000001</v>
      </c>
      <c r="C44" s="5">
        <f t="shared" si="1"/>
        <v>1.6980000000000002</v>
      </c>
      <c r="D44" s="25">
        <f t="shared" si="2"/>
        <v>26.407465007776054</v>
      </c>
      <c r="E44" s="5">
        <f t="shared" si="3"/>
        <v>2.6407465007776052E-2</v>
      </c>
    </row>
    <row r="45" spans="1:5" x14ac:dyDescent="0.3">
      <c r="A45" s="32" t="s">
        <v>105</v>
      </c>
      <c r="B45" s="19">
        <v>1.5049999999999999</v>
      </c>
      <c r="C45" s="5">
        <f t="shared" si="1"/>
        <v>1.345</v>
      </c>
      <c r="D45" s="25">
        <f t="shared" si="2"/>
        <v>20.917573872472786</v>
      </c>
      <c r="E45" s="5">
        <f t="shared" si="3"/>
        <v>2.0917573872472787E-2</v>
      </c>
    </row>
    <row r="46" spans="1:5" x14ac:dyDescent="0.3">
      <c r="A46" s="33" t="s">
        <v>106</v>
      </c>
      <c r="B46" s="19">
        <v>1.373</v>
      </c>
      <c r="C46" s="5">
        <f t="shared" si="1"/>
        <v>1.2130000000000001</v>
      </c>
      <c r="D46" s="25">
        <f t="shared" si="2"/>
        <v>18.864696734059102</v>
      </c>
      <c r="E46" s="5">
        <f t="shared" si="3"/>
        <v>1.8864696734059102E-2</v>
      </c>
    </row>
    <row r="47" spans="1:5" x14ac:dyDescent="0.3">
      <c r="A47" s="33" t="s">
        <v>52</v>
      </c>
      <c r="B47" s="19">
        <v>0.26600000000000001</v>
      </c>
      <c r="C47" s="5">
        <f t="shared" si="1"/>
        <v>0.10600000000000001</v>
      </c>
      <c r="D47" s="25">
        <f t="shared" si="2"/>
        <v>1.6485225505443237</v>
      </c>
      <c r="E47" s="5">
        <f t="shared" si="3"/>
        <v>1.6485225505443238E-3</v>
      </c>
    </row>
    <row r="48" spans="1:5" x14ac:dyDescent="0.3">
      <c r="A48" s="32" t="s">
        <v>107</v>
      </c>
      <c r="B48" s="19">
        <v>0.39400000000000002</v>
      </c>
      <c r="C48" s="5">
        <f t="shared" si="1"/>
        <v>0.23400000000000001</v>
      </c>
      <c r="D48" s="25">
        <f t="shared" si="2"/>
        <v>3.6391912908242618</v>
      </c>
      <c r="E48" s="5">
        <f t="shared" si="3"/>
        <v>3.6391912908242618E-3</v>
      </c>
    </row>
    <row r="49" spans="1:5" x14ac:dyDescent="0.3">
      <c r="A49" s="34" t="s">
        <v>108</v>
      </c>
      <c r="B49" s="19">
        <v>1.8149999999999999</v>
      </c>
      <c r="C49" s="5">
        <f t="shared" si="1"/>
        <v>1.655</v>
      </c>
      <c r="D49" s="25">
        <f>C49/0.0643</f>
        <v>25.73872472783826</v>
      </c>
      <c r="E49" s="5">
        <f t="shared" si="3"/>
        <v>2.5738724727838259E-2</v>
      </c>
    </row>
    <row r="50" spans="1:5" x14ac:dyDescent="0.3">
      <c r="A50" s="31" t="s">
        <v>53</v>
      </c>
      <c r="B50" s="19">
        <v>0.97299999999999998</v>
      </c>
      <c r="C50" s="5">
        <f t="shared" si="1"/>
        <v>0.81299999999999994</v>
      </c>
      <c r="D50" s="25">
        <f t="shared" si="2"/>
        <v>12.643856920684293</v>
      </c>
      <c r="E50" s="5">
        <f t="shared" si="3"/>
        <v>1.2643856920684293E-2</v>
      </c>
    </row>
    <row r="51" spans="1:5" x14ac:dyDescent="0.3">
      <c r="A51" s="31" t="s">
        <v>109</v>
      </c>
      <c r="B51" s="19">
        <v>0.47299999999999998</v>
      </c>
      <c r="C51" s="5">
        <f t="shared" si="1"/>
        <v>0.31299999999999994</v>
      </c>
      <c r="D51" s="25">
        <f t="shared" si="2"/>
        <v>4.867807153965785</v>
      </c>
      <c r="E51" s="5">
        <f t="shared" si="3"/>
        <v>4.8678071539657846E-3</v>
      </c>
    </row>
    <row r="52" spans="1:5" x14ac:dyDescent="0.3">
      <c r="A52" s="31" t="s">
        <v>54</v>
      </c>
      <c r="B52" s="19">
        <v>1.21</v>
      </c>
      <c r="C52" s="5">
        <f t="shared" si="1"/>
        <v>1.05</v>
      </c>
      <c r="D52" s="25">
        <f t="shared" si="2"/>
        <v>16.329704510108865</v>
      </c>
      <c r="E52" s="5">
        <f t="shared" si="3"/>
        <v>1.6329704510108865E-2</v>
      </c>
    </row>
    <row r="53" spans="1:5" x14ac:dyDescent="0.3">
      <c r="A53" s="31" t="s">
        <v>55</v>
      </c>
      <c r="B53" s="19">
        <v>0.77300000000000002</v>
      </c>
      <c r="C53" s="5">
        <f t="shared" si="1"/>
        <v>0.61299999999999999</v>
      </c>
      <c r="D53" s="25">
        <f t="shared" si="2"/>
        <v>9.53343701399689</v>
      </c>
      <c r="E53" s="5">
        <f t="shared" si="3"/>
        <v>9.5334370139968892E-3</v>
      </c>
    </row>
    <row r="54" spans="1:5" x14ac:dyDescent="0.3">
      <c r="A54" s="31" t="s">
        <v>110</v>
      </c>
      <c r="B54" s="19">
        <v>1.194</v>
      </c>
      <c r="C54" s="5">
        <f t="shared" si="1"/>
        <v>1.034</v>
      </c>
      <c r="D54" s="25">
        <f t="shared" si="2"/>
        <v>16.080870917573876</v>
      </c>
      <c r="E54" s="5">
        <f t="shared" si="3"/>
        <v>1.6080870917573875E-2</v>
      </c>
    </row>
    <row r="55" spans="1:5" x14ac:dyDescent="0.3">
      <c r="A55" s="31" t="s">
        <v>111</v>
      </c>
      <c r="B55" s="19">
        <v>0.96399999999999997</v>
      </c>
      <c r="C55" s="5">
        <f t="shared" si="1"/>
        <v>0.80399999999999994</v>
      </c>
      <c r="D55" s="25">
        <f t="shared" si="2"/>
        <v>12.503888024883359</v>
      </c>
      <c r="E55" s="5">
        <f t="shared" si="3"/>
        <v>1.2503888024883359E-2</v>
      </c>
    </row>
    <row r="56" spans="1:5" x14ac:dyDescent="0.3">
      <c r="A56" s="31" t="s">
        <v>112</v>
      </c>
      <c r="B56" s="19">
        <v>1.974</v>
      </c>
      <c r="C56" s="5">
        <f t="shared" si="1"/>
        <v>1.8140000000000001</v>
      </c>
      <c r="D56" s="25">
        <f t="shared" si="2"/>
        <v>28.211508553654745</v>
      </c>
      <c r="E56" s="5">
        <f t="shared" si="3"/>
        <v>2.8211508553654747E-2</v>
      </c>
    </row>
    <row r="57" spans="1:5" x14ac:dyDescent="0.3">
      <c r="A57" s="31" t="s">
        <v>56</v>
      </c>
      <c r="B57" s="19">
        <v>1.387</v>
      </c>
      <c r="C57" s="5">
        <f t="shared" si="1"/>
        <v>1.2270000000000001</v>
      </c>
      <c r="D57" s="25">
        <f t="shared" si="2"/>
        <v>19.082426127527217</v>
      </c>
      <c r="E57" s="5">
        <f t="shared" si="3"/>
        <v>1.9082426127527218E-2</v>
      </c>
    </row>
    <row r="58" spans="1:5" x14ac:dyDescent="0.3">
      <c r="A58" s="31" t="s">
        <v>57</v>
      </c>
      <c r="B58" s="19">
        <v>1.2010000000000001</v>
      </c>
      <c r="C58" s="5">
        <f t="shared" si="1"/>
        <v>1.0410000000000001</v>
      </c>
      <c r="D58" s="25">
        <f t="shared" si="2"/>
        <v>16.189735614307935</v>
      </c>
      <c r="E58" s="5">
        <f t="shared" si="3"/>
        <v>1.6189735614307935E-2</v>
      </c>
    </row>
    <row r="59" spans="1:5" x14ac:dyDescent="0.3">
      <c r="A59" s="31" t="s">
        <v>58</v>
      </c>
      <c r="B59" s="19">
        <v>1.544</v>
      </c>
      <c r="C59" s="5">
        <f t="shared" si="1"/>
        <v>1.3840000000000001</v>
      </c>
      <c r="D59" s="25">
        <f t="shared" si="2"/>
        <v>21.524105754276832</v>
      </c>
      <c r="E59" s="5">
        <f t="shared" si="3"/>
        <v>2.152410575427683E-2</v>
      </c>
    </row>
    <row r="60" spans="1:5" x14ac:dyDescent="0.3">
      <c r="A60" s="31" t="s">
        <v>59</v>
      </c>
      <c r="B60" s="19">
        <v>0.83799999999999997</v>
      </c>
      <c r="C60" s="5">
        <f t="shared" si="1"/>
        <v>0.67799999999999994</v>
      </c>
      <c r="D60" s="25">
        <f t="shared" si="2"/>
        <v>10.544323483670295</v>
      </c>
      <c r="E60" s="5">
        <f t="shared" si="3"/>
        <v>1.0544323483670296E-2</v>
      </c>
    </row>
    <row r="61" spans="1:5" x14ac:dyDescent="0.3">
      <c r="A61" s="32" t="s">
        <v>113</v>
      </c>
      <c r="B61" s="19">
        <v>1.2470000000000001</v>
      </c>
      <c r="C61" s="5">
        <f t="shared" si="1"/>
        <v>1.0870000000000002</v>
      </c>
      <c r="D61" s="25">
        <f t="shared" si="2"/>
        <v>16.90513219284604</v>
      </c>
      <c r="E61" s="5">
        <f t="shared" si="3"/>
        <v>1.6905132192846041E-2</v>
      </c>
    </row>
    <row r="62" spans="1:5" x14ac:dyDescent="0.3">
      <c r="A62" s="32" t="s">
        <v>60</v>
      </c>
      <c r="B62" s="19">
        <v>1.08</v>
      </c>
      <c r="C62" s="5">
        <f t="shared" si="1"/>
        <v>0.92</v>
      </c>
      <c r="D62" s="25">
        <f t="shared" si="2"/>
        <v>14.307931570762054</v>
      </c>
      <c r="E62" s="5">
        <f t="shared" si="3"/>
        <v>1.4307931570762055E-2</v>
      </c>
    </row>
    <row r="63" spans="1:5" x14ac:dyDescent="0.3">
      <c r="A63" s="32" t="s">
        <v>114</v>
      </c>
      <c r="B63" s="19">
        <v>0.76900000000000002</v>
      </c>
      <c r="C63" s="5">
        <f t="shared" si="1"/>
        <v>0.60899999999999999</v>
      </c>
      <c r="D63" s="25">
        <f t="shared" si="2"/>
        <v>9.4712286158631418</v>
      </c>
      <c r="E63" s="5">
        <f t="shared" si="3"/>
        <v>9.4712286158631417E-3</v>
      </c>
    </row>
    <row r="64" spans="1:5" x14ac:dyDescent="0.3">
      <c r="A64" s="32" t="s">
        <v>115</v>
      </c>
      <c r="B64" s="19">
        <v>0.77100000000000002</v>
      </c>
      <c r="C64" s="5">
        <f t="shared" si="1"/>
        <v>0.61099999999999999</v>
      </c>
      <c r="D64" s="25">
        <f t="shared" si="2"/>
        <v>9.5023328149300159</v>
      </c>
      <c r="E64" s="5">
        <f t="shared" si="3"/>
        <v>9.5023328149300163E-3</v>
      </c>
    </row>
    <row r="65" spans="1:5" x14ac:dyDescent="0.3">
      <c r="A65" s="32" t="s">
        <v>61</v>
      </c>
      <c r="B65" s="19">
        <v>1.9239999999999999</v>
      </c>
      <c r="C65" s="5">
        <f t="shared" si="1"/>
        <v>1.764</v>
      </c>
      <c r="D65" s="25">
        <f t="shared" si="2"/>
        <v>27.433903576982896</v>
      </c>
      <c r="E65" s="5">
        <f t="shared" si="3"/>
        <v>2.7433903576982895E-2</v>
      </c>
    </row>
    <row r="66" spans="1:5" x14ac:dyDescent="0.3">
      <c r="A66" s="32" t="s">
        <v>62</v>
      </c>
      <c r="B66" s="19">
        <v>1.331</v>
      </c>
      <c r="C66" s="5">
        <f t="shared" si="1"/>
        <v>1.171</v>
      </c>
      <c r="D66" s="25">
        <f t="shared" si="2"/>
        <v>18.211508553654745</v>
      </c>
      <c r="E66" s="5">
        <f t="shared" si="3"/>
        <v>1.8211508553654745E-2</v>
      </c>
    </row>
    <row r="67" spans="1:5" x14ac:dyDescent="0.3">
      <c r="A67" s="32" t="s">
        <v>63</v>
      </c>
      <c r="B67" s="19">
        <v>1.931</v>
      </c>
      <c r="C67" s="5">
        <f t="shared" si="1"/>
        <v>1.7710000000000001</v>
      </c>
      <c r="D67" s="25">
        <f t="shared" si="2"/>
        <v>27.542768273716955</v>
      </c>
      <c r="E67" s="5">
        <f t="shared" si="3"/>
        <v>2.7542768273716954E-2</v>
      </c>
    </row>
    <row r="68" spans="1:5" x14ac:dyDescent="0.3">
      <c r="A68" s="32" t="s">
        <v>116</v>
      </c>
      <c r="B68" s="19">
        <v>1.4319999999999999</v>
      </c>
      <c r="C68" s="5">
        <f t="shared" si="1"/>
        <v>1.272</v>
      </c>
      <c r="D68" s="25">
        <f t="shared" si="2"/>
        <v>19.782270606531885</v>
      </c>
      <c r="E68" s="5">
        <f t="shared" si="3"/>
        <v>1.9782270606531885E-2</v>
      </c>
    </row>
    <row r="69" spans="1:5" x14ac:dyDescent="0.3">
      <c r="A69" s="32" t="s">
        <v>117</v>
      </c>
      <c r="B69" s="19">
        <v>0.77500000000000002</v>
      </c>
      <c r="C69" s="5">
        <f t="shared" si="1"/>
        <v>0.61499999999999999</v>
      </c>
      <c r="D69" s="25">
        <f t="shared" si="2"/>
        <v>9.5645412130637641</v>
      </c>
      <c r="E69" s="5">
        <f t="shared" si="3"/>
        <v>9.5645412130637639E-3</v>
      </c>
    </row>
    <row r="70" spans="1:5" x14ac:dyDescent="0.3">
      <c r="A70" s="32" t="s">
        <v>64</v>
      </c>
      <c r="B70" s="19">
        <v>1.835</v>
      </c>
      <c r="C70" s="5">
        <f t="shared" si="1"/>
        <v>1.675</v>
      </c>
      <c r="D70" s="25">
        <f t="shared" si="2"/>
        <v>26.049766718507001</v>
      </c>
      <c r="E70" s="5">
        <f t="shared" si="3"/>
        <v>2.6049766718507002E-2</v>
      </c>
    </row>
    <row r="71" spans="1:5" x14ac:dyDescent="0.3">
      <c r="A71" s="32" t="s">
        <v>118</v>
      </c>
      <c r="B71" s="19">
        <v>0.82699999999999996</v>
      </c>
      <c r="C71" s="5">
        <f t="shared" si="1"/>
        <v>0.66699999999999993</v>
      </c>
      <c r="D71" s="25">
        <f t="shared" si="2"/>
        <v>10.373250388802488</v>
      </c>
      <c r="E71" s="5">
        <f t="shared" si="3"/>
        <v>1.0373250388802487E-2</v>
      </c>
    </row>
    <row r="72" spans="1:5" x14ac:dyDescent="0.3">
      <c r="A72" s="32" t="s">
        <v>119</v>
      </c>
      <c r="B72" s="19">
        <v>1.1639999999999999</v>
      </c>
      <c r="C72" s="5">
        <f t="shared" si="1"/>
        <v>1.004</v>
      </c>
      <c r="D72" s="25">
        <f t="shared" si="2"/>
        <v>15.614307931570764</v>
      </c>
      <c r="E72" s="5">
        <f t="shared" si="3"/>
        <v>1.5614307931570764E-2</v>
      </c>
    </row>
    <row r="73" spans="1:5" x14ac:dyDescent="0.3">
      <c r="A73" s="31" t="s">
        <v>65</v>
      </c>
      <c r="B73" s="19">
        <v>2.2269999999999999</v>
      </c>
      <c r="C73" s="5">
        <f t="shared" si="1"/>
        <v>2.0669999999999997</v>
      </c>
      <c r="D73" s="25">
        <f t="shared" si="2"/>
        <v>32.146189735614307</v>
      </c>
      <c r="E73" s="5">
        <f t="shared" si="3"/>
        <v>3.2146189735614304E-2</v>
      </c>
    </row>
    <row r="74" spans="1:5" x14ac:dyDescent="0.3">
      <c r="A74" s="31" t="s">
        <v>120</v>
      </c>
      <c r="B74" s="19">
        <v>1.984</v>
      </c>
      <c r="C74" s="5">
        <f t="shared" si="1"/>
        <v>1.8240000000000001</v>
      </c>
      <c r="D74" s="25">
        <f t="shared" si="2"/>
        <v>28.367029548989116</v>
      </c>
      <c r="E74" s="5">
        <f t="shared" si="3"/>
        <v>2.8367029548989117E-2</v>
      </c>
    </row>
    <row r="75" spans="1:5" x14ac:dyDescent="0.3">
      <c r="A75" s="31" t="s">
        <v>121</v>
      </c>
      <c r="B75" s="19">
        <v>0.47799999999999998</v>
      </c>
      <c r="C75" s="5">
        <f t="shared" si="1"/>
        <v>0.31799999999999995</v>
      </c>
      <c r="D75" s="25">
        <f t="shared" si="2"/>
        <v>4.9455676516329703</v>
      </c>
      <c r="E75" s="5">
        <f t="shared" si="3"/>
        <v>4.9455676516329703E-3</v>
      </c>
    </row>
    <row r="76" spans="1:5" x14ac:dyDescent="0.3">
      <c r="A76" s="31" t="s">
        <v>122</v>
      </c>
      <c r="B76" s="19">
        <v>1.284</v>
      </c>
      <c r="C76" s="5">
        <f t="shared" si="1"/>
        <v>1.1240000000000001</v>
      </c>
      <c r="D76" s="25">
        <f t="shared" si="2"/>
        <v>17.480559875583207</v>
      </c>
      <c r="E76" s="5">
        <f t="shared" si="3"/>
        <v>1.7480559875583206E-2</v>
      </c>
    </row>
    <row r="77" spans="1:5" x14ac:dyDescent="0.3">
      <c r="A77" s="31" t="s">
        <v>123</v>
      </c>
      <c r="B77" s="19">
        <v>1.282</v>
      </c>
      <c r="C77" s="5">
        <f t="shared" si="1"/>
        <v>1.1220000000000001</v>
      </c>
      <c r="D77" s="25">
        <f t="shared" si="2"/>
        <v>17.449455676516333</v>
      </c>
      <c r="E77" s="5">
        <f t="shared" si="3"/>
        <v>1.7449455676516332E-2</v>
      </c>
    </row>
    <row r="78" spans="1:5" x14ac:dyDescent="0.3">
      <c r="A78" s="31" t="s">
        <v>66</v>
      </c>
      <c r="B78" s="19">
        <v>0.63100000000000001</v>
      </c>
      <c r="C78" s="5">
        <f t="shared" si="1"/>
        <v>0.47099999999999997</v>
      </c>
      <c r="D78" s="25">
        <f t="shared" si="2"/>
        <v>7.325038880248834</v>
      </c>
      <c r="E78" s="5">
        <f t="shared" si="3"/>
        <v>7.3250388802488338E-3</v>
      </c>
    </row>
    <row r="79" spans="1:5" x14ac:dyDescent="0.3">
      <c r="A79" s="31" t="s">
        <v>124</v>
      </c>
      <c r="B79" s="19">
        <v>1.2490000000000001</v>
      </c>
      <c r="C79" s="5">
        <f t="shared" si="1"/>
        <v>1.0890000000000002</v>
      </c>
      <c r="D79" s="25">
        <f t="shared" si="2"/>
        <v>16.936236391912914</v>
      </c>
      <c r="E79" s="5">
        <f t="shared" si="3"/>
        <v>1.6936236391912912E-2</v>
      </c>
    </row>
    <row r="80" spans="1:5" x14ac:dyDescent="0.3">
      <c r="A80" s="31" t="s">
        <v>67</v>
      </c>
      <c r="B80" s="19">
        <v>1.5129999999999999</v>
      </c>
      <c r="C80" s="5">
        <f t="shared" si="1"/>
        <v>1.353</v>
      </c>
      <c r="D80" s="25">
        <f t="shared" si="2"/>
        <v>21.041990668740279</v>
      </c>
      <c r="E80" s="5">
        <f t="shared" si="3"/>
        <v>2.1041990668740278E-2</v>
      </c>
    </row>
    <row r="81" spans="1:5" x14ac:dyDescent="0.3">
      <c r="A81" s="31" t="s">
        <v>68</v>
      </c>
      <c r="B81" s="19">
        <v>0.89900000000000002</v>
      </c>
      <c r="C81" s="5">
        <f t="shared" si="1"/>
        <v>0.73899999999999999</v>
      </c>
      <c r="D81" s="25">
        <f t="shared" si="2"/>
        <v>11.493001555209954</v>
      </c>
      <c r="E81" s="5">
        <f t="shared" si="3"/>
        <v>1.1493001555209954E-2</v>
      </c>
    </row>
    <row r="82" spans="1:5" x14ac:dyDescent="0.3">
      <c r="A82" s="31" t="s">
        <v>125</v>
      </c>
      <c r="B82" s="19">
        <v>1.7749999999999999</v>
      </c>
      <c r="C82" s="5">
        <f t="shared" si="1"/>
        <v>1.615</v>
      </c>
      <c r="D82" s="25">
        <f t="shared" si="2"/>
        <v>25.116640746500778</v>
      </c>
      <c r="E82" s="5">
        <f t="shared" si="3"/>
        <v>2.5116640746500777E-2</v>
      </c>
    </row>
    <row r="83" spans="1:5" x14ac:dyDescent="0.3">
      <c r="A83" s="15" t="s">
        <v>126</v>
      </c>
      <c r="B83" s="19">
        <v>1.64</v>
      </c>
      <c r="C83" s="5">
        <f t="shared" si="1"/>
        <v>1.48</v>
      </c>
      <c r="D83" s="25">
        <f t="shared" si="2"/>
        <v>23.017107309486782</v>
      </c>
      <c r="E83" s="5">
        <f t="shared" si="3"/>
        <v>2.3017107309486782E-2</v>
      </c>
    </row>
    <row r="84" spans="1:5" x14ac:dyDescent="0.3">
      <c r="A84" s="15" t="s">
        <v>69</v>
      </c>
      <c r="B84" s="19">
        <v>1.927</v>
      </c>
      <c r="C84" s="5">
        <f t="shared" si="1"/>
        <v>1.7670000000000001</v>
      </c>
      <c r="D84" s="25">
        <f t="shared" si="2"/>
        <v>27.480559875583207</v>
      </c>
      <c r="E84" s="5">
        <f t="shared" si="3"/>
        <v>2.7480559875583208E-2</v>
      </c>
    </row>
    <row r="85" spans="1:5" x14ac:dyDescent="0.3">
      <c r="A85" s="16" t="s">
        <v>70</v>
      </c>
      <c r="B85" s="19">
        <v>1.48</v>
      </c>
      <c r="C85" s="5">
        <f t="shared" si="1"/>
        <v>1.32</v>
      </c>
      <c r="D85" s="25">
        <f t="shared" si="2"/>
        <v>20.52877138413686</v>
      </c>
      <c r="E85" s="5">
        <f t="shared" si="3"/>
        <v>2.0528771384136859E-2</v>
      </c>
    </row>
    <row r="86" spans="1:5" x14ac:dyDescent="0.3">
      <c r="A86" s="16" t="s">
        <v>71</v>
      </c>
      <c r="B86" s="19">
        <v>0.94399999999999995</v>
      </c>
      <c r="C86" s="5">
        <f t="shared" si="1"/>
        <v>0.78399999999999992</v>
      </c>
      <c r="D86" s="25">
        <f t="shared" si="2"/>
        <v>12.192846034214618</v>
      </c>
      <c r="E86" s="5">
        <f t="shared" si="3"/>
        <v>1.2192846034214617E-2</v>
      </c>
    </row>
    <row r="87" spans="1:5" x14ac:dyDescent="0.3">
      <c r="A87" s="16" t="s">
        <v>72</v>
      </c>
      <c r="B87" s="19">
        <v>0.41099999999999998</v>
      </c>
      <c r="C87" s="5">
        <f t="shared" si="1"/>
        <v>0.251</v>
      </c>
      <c r="D87" s="25">
        <f t="shared" si="2"/>
        <v>3.9035769828926909</v>
      </c>
      <c r="E87" s="5">
        <f t="shared" si="3"/>
        <v>3.903576982892691E-3</v>
      </c>
    </row>
    <row r="88" spans="1:5" x14ac:dyDescent="0.3">
      <c r="A88" s="16" t="s">
        <v>73</v>
      </c>
      <c r="B88" s="19">
        <v>1.028</v>
      </c>
      <c r="C88" s="5">
        <f t="shared" si="1"/>
        <v>0.86799999999999999</v>
      </c>
      <c r="D88" s="25">
        <f t="shared" si="2"/>
        <v>13.499222395023329</v>
      </c>
      <c r="E88" s="5">
        <f t="shared" si="3"/>
        <v>1.349922239502333E-2</v>
      </c>
    </row>
    <row r="89" spans="1:5" x14ac:dyDescent="0.3">
      <c r="A89" s="16" t="s">
        <v>74</v>
      </c>
      <c r="B89" s="19">
        <v>0.57699999999999996</v>
      </c>
      <c r="C89" s="5">
        <f t="shared" si="1"/>
        <v>0.41699999999999993</v>
      </c>
      <c r="D89" s="25">
        <f t="shared" si="2"/>
        <v>6.4852255054432337</v>
      </c>
      <c r="E89" s="5">
        <f t="shared" si="3"/>
        <v>6.485225505443234E-3</v>
      </c>
    </row>
    <row r="90" spans="1:5" x14ac:dyDescent="0.3">
      <c r="A90" s="16" t="s">
        <v>75</v>
      </c>
      <c r="B90" s="19">
        <v>0.97</v>
      </c>
      <c r="C90" s="5">
        <f t="shared" si="1"/>
        <v>0.80999999999999994</v>
      </c>
      <c r="D90" s="25">
        <f t="shared" si="2"/>
        <v>12.597200622083982</v>
      </c>
      <c r="E90" s="5">
        <f t="shared" si="3"/>
        <v>1.2597200622083981E-2</v>
      </c>
    </row>
    <row r="91" spans="1:5" x14ac:dyDescent="0.3">
      <c r="A91" s="16" t="s">
        <v>76</v>
      </c>
      <c r="B91" s="19">
        <v>1.8280000000000001</v>
      </c>
      <c r="C91" s="5">
        <f t="shared" si="1"/>
        <v>1.6680000000000001</v>
      </c>
      <c r="D91" s="25">
        <f t="shared" si="2"/>
        <v>25.940902021772942</v>
      </c>
      <c r="E91" s="5">
        <f t="shared" si="3"/>
        <v>2.5940902021772943E-2</v>
      </c>
    </row>
    <row r="92" spans="1:5" x14ac:dyDescent="0.3">
      <c r="A92" s="16" t="s">
        <v>77</v>
      </c>
      <c r="B92" s="19">
        <v>0.40400000000000003</v>
      </c>
      <c r="C92" s="5">
        <f t="shared" si="1"/>
        <v>0.24400000000000002</v>
      </c>
      <c r="D92" s="25">
        <f t="shared" si="2"/>
        <v>3.794712286158632</v>
      </c>
      <c r="E92" s="5">
        <f t="shared" si="3"/>
        <v>3.7947122861586319E-3</v>
      </c>
    </row>
    <row r="93" spans="1:5" x14ac:dyDescent="0.3">
      <c r="A93" s="16" t="s">
        <v>78</v>
      </c>
      <c r="B93" s="19">
        <v>0.58399999999999996</v>
      </c>
      <c r="C93" s="5">
        <f t="shared" si="1"/>
        <v>0.42399999999999993</v>
      </c>
      <c r="D93" s="25">
        <f t="shared" si="2"/>
        <v>6.5940902021772931</v>
      </c>
      <c r="E93" s="5">
        <f t="shared" si="3"/>
        <v>6.5940902021772935E-3</v>
      </c>
    </row>
    <row r="94" spans="1:5" x14ac:dyDescent="0.3">
      <c r="A94" s="16" t="s">
        <v>79</v>
      </c>
      <c r="B94" s="19">
        <v>1.304</v>
      </c>
      <c r="C94" s="5">
        <f t="shared" ref="C94:C108" si="4">B94-0.16</f>
        <v>1.1440000000000001</v>
      </c>
      <c r="D94" s="25">
        <f t="shared" ref="D94:D108" si="5">C94/0.0643</f>
        <v>17.791601866251948</v>
      </c>
      <c r="E94" s="5">
        <f t="shared" ref="E94:E108" si="6">D94/1000</f>
        <v>1.7791601866251949E-2</v>
      </c>
    </row>
    <row r="95" spans="1:5" x14ac:dyDescent="0.3">
      <c r="A95" s="16" t="s">
        <v>80</v>
      </c>
      <c r="B95" s="19">
        <v>1.7929999999999999</v>
      </c>
      <c r="C95" s="5">
        <f t="shared" si="4"/>
        <v>1.633</v>
      </c>
      <c r="D95" s="25">
        <f t="shared" si="5"/>
        <v>25.396578538102645</v>
      </c>
      <c r="E95" s="5">
        <f t="shared" si="6"/>
        <v>2.5396578538102645E-2</v>
      </c>
    </row>
    <row r="96" spans="1:5" x14ac:dyDescent="0.3">
      <c r="A96" s="16" t="s">
        <v>81</v>
      </c>
      <c r="B96" s="19">
        <v>1.7370000000000001</v>
      </c>
      <c r="C96" s="5">
        <f t="shared" si="4"/>
        <v>1.5770000000000002</v>
      </c>
      <c r="D96" s="25">
        <f t="shared" si="5"/>
        <v>24.525660964230177</v>
      </c>
      <c r="E96" s="5">
        <f t="shared" si="6"/>
        <v>2.4525660964230176E-2</v>
      </c>
    </row>
    <row r="97" spans="1:5" x14ac:dyDescent="0.3">
      <c r="A97" s="15" t="s">
        <v>82</v>
      </c>
      <c r="B97" s="19">
        <v>1.4119999999999999</v>
      </c>
      <c r="C97" s="5">
        <f t="shared" si="4"/>
        <v>1.252</v>
      </c>
      <c r="D97" s="25">
        <f t="shared" si="5"/>
        <v>19.471228615863144</v>
      </c>
      <c r="E97" s="5">
        <f t="shared" si="6"/>
        <v>1.9471228615863142E-2</v>
      </c>
    </row>
    <row r="98" spans="1:5" x14ac:dyDescent="0.3">
      <c r="A98" s="15" t="s">
        <v>83</v>
      </c>
      <c r="B98" s="19">
        <v>1.476</v>
      </c>
      <c r="C98" s="5">
        <f t="shared" si="4"/>
        <v>1.3160000000000001</v>
      </c>
      <c r="D98" s="25">
        <f t="shared" si="5"/>
        <v>20.466562986003112</v>
      </c>
      <c r="E98" s="5">
        <f t="shared" si="6"/>
        <v>2.0466562986003113E-2</v>
      </c>
    </row>
    <row r="99" spans="1:5" x14ac:dyDescent="0.3">
      <c r="A99" s="15" t="s">
        <v>84</v>
      </c>
      <c r="B99" s="19">
        <v>1.282</v>
      </c>
      <c r="C99" s="5">
        <f t="shared" si="4"/>
        <v>1.1220000000000001</v>
      </c>
      <c r="D99" s="25">
        <f t="shared" si="5"/>
        <v>17.449455676516333</v>
      </c>
      <c r="E99" s="5">
        <f t="shared" si="6"/>
        <v>1.7449455676516332E-2</v>
      </c>
    </row>
    <row r="100" spans="1:5" x14ac:dyDescent="0.3">
      <c r="A100" s="15" t="s">
        <v>85</v>
      </c>
      <c r="B100" s="19">
        <v>1.861</v>
      </c>
      <c r="C100" s="5">
        <f t="shared" si="4"/>
        <v>1.7010000000000001</v>
      </c>
      <c r="D100" s="25">
        <f t="shared" si="5"/>
        <v>26.454121306376365</v>
      </c>
      <c r="E100" s="5">
        <f t="shared" si="6"/>
        <v>2.6454121306376366E-2</v>
      </c>
    </row>
    <row r="101" spans="1:5" x14ac:dyDescent="0.3">
      <c r="A101" s="15" t="s">
        <v>86</v>
      </c>
      <c r="B101" s="19">
        <v>0.998</v>
      </c>
      <c r="C101" s="5">
        <f t="shared" si="4"/>
        <v>0.83799999999999997</v>
      </c>
      <c r="D101" s="25">
        <f t="shared" si="5"/>
        <v>13.032659409020217</v>
      </c>
      <c r="E101" s="5">
        <f t="shared" si="6"/>
        <v>1.3032659409020217E-2</v>
      </c>
    </row>
    <row r="102" spans="1:5" x14ac:dyDescent="0.3">
      <c r="A102" s="15" t="s">
        <v>87</v>
      </c>
      <c r="B102" s="19">
        <v>1.978</v>
      </c>
      <c r="C102" s="5">
        <f t="shared" si="4"/>
        <v>1.8180000000000001</v>
      </c>
      <c r="D102" s="25">
        <f t="shared" si="5"/>
        <v>28.273716951788494</v>
      </c>
      <c r="E102" s="5">
        <f t="shared" si="6"/>
        <v>2.8273716951788493E-2</v>
      </c>
    </row>
    <row r="103" spans="1:5" x14ac:dyDescent="0.3">
      <c r="A103" s="15" t="s">
        <v>88</v>
      </c>
      <c r="B103" s="19">
        <v>1.2430000000000001</v>
      </c>
      <c r="C103" s="5">
        <f t="shared" si="4"/>
        <v>1.0830000000000002</v>
      </c>
      <c r="D103" s="25">
        <f t="shared" si="5"/>
        <v>16.842923794712291</v>
      </c>
      <c r="E103" s="5">
        <f t="shared" si="6"/>
        <v>1.6842923794712292E-2</v>
      </c>
    </row>
    <row r="104" spans="1:5" x14ac:dyDescent="0.3">
      <c r="A104" s="15" t="s">
        <v>89</v>
      </c>
      <c r="B104" s="19">
        <v>1.833</v>
      </c>
      <c r="C104" s="5">
        <f t="shared" si="4"/>
        <v>1.673</v>
      </c>
      <c r="D104" s="25">
        <f t="shared" si="5"/>
        <v>26.018662519440127</v>
      </c>
      <c r="E104" s="5">
        <f t="shared" si="6"/>
        <v>2.6018662519440128E-2</v>
      </c>
    </row>
    <row r="105" spans="1:5" x14ac:dyDescent="0.3">
      <c r="A105" s="15" t="s">
        <v>90</v>
      </c>
      <c r="B105" s="19">
        <v>1.8919999999999999</v>
      </c>
      <c r="C105" s="5">
        <f t="shared" si="4"/>
        <v>1.732</v>
      </c>
      <c r="D105" s="25">
        <f t="shared" si="5"/>
        <v>26.93623639191291</v>
      </c>
      <c r="E105" s="5">
        <f t="shared" si="6"/>
        <v>2.6936236391912911E-2</v>
      </c>
    </row>
    <row r="106" spans="1:5" x14ac:dyDescent="0.3">
      <c r="A106" s="15" t="s">
        <v>91</v>
      </c>
      <c r="B106" s="19">
        <v>0.878</v>
      </c>
      <c r="C106" s="5">
        <f t="shared" si="4"/>
        <v>0.71799999999999997</v>
      </c>
      <c r="D106" s="25">
        <f t="shared" si="5"/>
        <v>11.166407465007776</v>
      </c>
      <c r="E106" s="5">
        <f t="shared" si="6"/>
        <v>1.1166407465007775E-2</v>
      </c>
    </row>
    <row r="107" spans="1:5" x14ac:dyDescent="0.3">
      <c r="A107" s="15" t="s">
        <v>92</v>
      </c>
      <c r="B107" s="19">
        <v>1.4890000000000001</v>
      </c>
      <c r="C107" s="5">
        <f t="shared" si="4"/>
        <v>1.3290000000000002</v>
      </c>
      <c r="D107" s="25">
        <f t="shared" si="5"/>
        <v>20.668740279937797</v>
      </c>
      <c r="E107" s="5">
        <f t="shared" si="6"/>
        <v>2.0668740279937797E-2</v>
      </c>
    </row>
    <row r="108" spans="1:5" x14ac:dyDescent="0.3">
      <c r="A108" s="15" t="s">
        <v>93</v>
      </c>
      <c r="B108" s="19">
        <v>1.5109999999999999</v>
      </c>
      <c r="C108" s="5">
        <f t="shared" si="4"/>
        <v>1.351</v>
      </c>
      <c r="D108" s="25">
        <f t="shared" si="5"/>
        <v>21.010886469673405</v>
      </c>
      <c r="E108" s="5">
        <f t="shared" si="6"/>
        <v>2.1010886469673404E-2</v>
      </c>
    </row>
    <row r="109" spans="1:5" x14ac:dyDescent="0.3">
      <c r="C109" s="5"/>
      <c r="D109" s="25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topLeftCell="C1" zoomScale="125" zoomScaleNormal="125" zoomScalePageLayoutView="125" workbookViewId="0">
      <selection activeCell="G18" sqref="G18"/>
    </sheetView>
  </sheetViews>
  <sheetFormatPr defaultColWidth="8.77734375" defaultRowHeight="14.4" x14ac:dyDescent="0.3"/>
  <cols>
    <col min="1" max="1" width="8.77734375" style="8"/>
    <col min="2" max="2" width="12.44140625" style="8" customWidth="1"/>
    <col min="3" max="3" width="27" style="9" customWidth="1"/>
    <col min="4" max="4" width="10.33203125" style="9" customWidth="1"/>
    <col min="5" max="5" width="8.77734375" style="8"/>
    <col min="6" max="6" width="12.77734375" style="8" customWidth="1"/>
    <col min="7" max="7" width="27.109375" style="9" customWidth="1"/>
    <col min="8" max="8" width="10.44140625" style="8" customWidth="1"/>
  </cols>
  <sheetData>
    <row r="1" spans="1:8" x14ac:dyDescent="0.3">
      <c r="A1" s="8" t="s">
        <v>43</v>
      </c>
      <c r="B1" s="6" t="s">
        <v>39</v>
      </c>
      <c r="C1" s="7" t="s">
        <v>41</v>
      </c>
      <c r="D1" s="7" t="s">
        <v>44</v>
      </c>
      <c r="E1" s="8" t="s">
        <v>42</v>
      </c>
      <c r="F1" s="6" t="s">
        <v>40</v>
      </c>
      <c r="G1" s="7" t="s">
        <v>41</v>
      </c>
      <c r="H1" s="6" t="s">
        <v>44</v>
      </c>
    </row>
    <row r="2" spans="1:8" ht="15.6" x14ac:dyDescent="0.3">
      <c r="A2" s="8">
        <v>1</v>
      </c>
      <c r="B2" s="6" t="s">
        <v>1</v>
      </c>
      <c r="C2" s="9">
        <v>140.390625</v>
      </c>
      <c r="D2" s="10">
        <v>28</v>
      </c>
      <c r="E2" s="8">
        <v>1</v>
      </c>
      <c r="F2" s="1" t="s">
        <v>22</v>
      </c>
      <c r="G2" s="9">
        <v>221.87499999999997</v>
      </c>
      <c r="H2" s="10">
        <v>19</v>
      </c>
    </row>
    <row r="3" spans="1:8" ht="15.6" x14ac:dyDescent="0.3">
      <c r="A3" s="8">
        <v>2</v>
      </c>
      <c r="B3" s="12" t="s">
        <v>2</v>
      </c>
      <c r="C3" s="9">
        <v>160.078125</v>
      </c>
      <c r="D3" s="10">
        <v>30</v>
      </c>
      <c r="E3" s="8">
        <v>2</v>
      </c>
      <c r="F3" s="12" t="s">
        <v>23</v>
      </c>
      <c r="G3" s="9">
        <v>141.24999999999997</v>
      </c>
      <c r="H3" s="10">
        <v>31</v>
      </c>
    </row>
    <row r="4" spans="1:8" ht="15.6" x14ac:dyDescent="0.3">
      <c r="A4" s="8">
        <v>3</v>
      </c>
      <c r="B4" s="1" t="s">
        <v>3</v>
      </c>
      <c r="C4" s="9">
        <v>237.03124999999997</v>
      </c>
      <c r="D4" s="10">
        <v>21</v>
      </c>
      <c r="E4" s="8">
        <v>3</v>
      </c>
      <c r="F4" s="12" t="s">
        <v>24</v>
      </c>
      <c r="G4" s="9">
        <v>152.65625</v>
      </c>
      <c r="H4" s="10">
        <v>27</v>
      </c>
    </row>
    <row r="5" spans="1:8" ht="15.6" x14ac:dyDescent="0.3">
      <c r="A5" s="8">
        <v>4</v>
      </c>
      <c r="B5" s="1" t="s">
        <v>4</v>
      </c>
      <c r="C5" s="9">
        <v>191.5625</v>
      </c>
      <c r="D5" s="10">
        <v>24</v>
      </c>
      <c r="E5" s="8">
        <v>4</v>
      </c>
      <c r="F5" s="1" t="s">
        <v>25</v>
      </c>
      <c r="G5" s="9">
        <v>195.9375</v>
      </c>
      <c r="H5" s="10">
        <v>19</v>
      </c>
    </row>
    <row r="6" spans="1:8" ht="15.6" x14ac:dyDescent="0.3">
      <c r="A6" s="8">
        <v>5</v>
      </c>
      <c r="B6" s="12" t="s">
        <v>5</v>
      </c>
      <c r="C6" s="9">
        <v>113.20312499999999</v>
      </c>
      <c r="D6" s="10">
        <v>27</v>
      </c>
      <c r="E6" s="8">
        <v>5</v>
      </c>
      <c r="F6" s="12" t="s">
        <v>26</v>
      </c>
      <c r="G6" s="9">
        <v>172.42187499999997</v>
      </c>
      <c r="H6" s="10">
        <v>21</v>
      </c>
    </row>
    <row r="7" spans="1:8" ht="15.6" x14ac:dyDescent="0.3">
      <c r="A7" s="8">
        <v>6</v>
      </c>
      <c r="B7" s="12" t="s">
        <v>6</v>
      </c>
      <c r="C7" s="9">
        <v>172.34375000000003</v>
      </c>
      <c r="D7" s="10">
        <v>14</v>
      </c>
      <c r="E7" s="8">
        <v>6</v>
      </c>
      <c r="F7" s="12" t="s">
        <v>27</v>
      </c>
      <c r="G7" s="9">
        <v>209.140625</v>
      </c>
      <c r="H7" s="10">
        <v>30</v>
      </c>
    </row>
    <row r="8" spans="1:8" ht="15.6" x14ac:dyDescent="0.3">
      <c r="A8" s="8">
        <v>7</v>
      </c>
      <c r="B8" s="12" t="s">
        <v>7</v>
      </c>
      <c r="C8" s="9">
        <v>202.578125</v>
      </c>
      <c r="D8" s="10">
        <v>18</v>
      </c>
      <c r="E8" s="8">
        <v>7</v>
      </c>
      <c r="F8" s="1" t="s">
        <v>28</v>
      </c>
      <c r="G8" s="9">
        <v>218.828125</v>
      </c>
      <c r="H8" s="10">
        <v>20</v>
      </c>
    </row>
    <row r="9" spans="1:8" ht="15.6" x14ac:dyDescent="0.3">
      <c r="A9" s="8">
        <v>8</v>
      </c>
      <c r="B9" s="12" t="s">
        <v>8</v>
      </c>
      <c r="C9" s="9">
        <v>208.90624999999997</v>
      </c>
      <c r="D9" s="10">
        <v>8</v>
      </c>
      <c r="E9" s="8">
        <v>8</v>
      </c>
      <c r="F9" s="1" t="s">
        <v>29</v>
      </c>
      <c r="G9" s="9">
        <v>208.59374999999997</v>
      </c>
      <c r="H9" s="10">
        <v>20</v>
      </c>
    </row>
    <row r="10" spans="1:8" ht="15.6" x14ac:dyDescent="0.3">
      <c r="A10" s="8">
        <v>9</v>
      </c>
      <c r="B10" s="12" t="s">
        <v>9</v>
      </c>
      <c r="C10" s="9">
        <v>200.390625</v>
      </c>
      <c r="D10" s="10">
        <v>22</v>
      </c>
      <c r="E10" s="8">
        <v>9</v>
      </c>
      <c r="F10" s="1" t="s">
        <v>30</v>
      </c>
      <c r="G10" s="9">
        <v>116.32812499999999</v>
      </c>
      <c r="H10" s="10">
        <v>22</v>
      </c>
    </row>
    <row r="11" spans="1:8" ht="15.6" x14ac:dyDescent="0.3">
      <c r="A11" s="8">
        <v>10</v>
      </c>
      <c r="B11" s="1" t="s">
        <v>10</v>
      </c>
      <c r="C11" s="9">
        <v>221.484375</v>
      </c>
      <c r="D11" s="10">
        <v>9</v>
      </c>
      <c r="E11" s="8">
        <v>10</v>
      </c>
      <c r="F11" s="1" t="s">
        <v>31</v>
      </c>
      <c r="G11" s="9">
        <v>163.90624999999997</v>
      </c>
      <c r="H11" s="10">
        <v>19</v>
      </c>
    </row>
    <row r="12" spans="1:8" ht="15.6" x14ac:dyDescent="0.3">
      <c r="A12" s="8">
        <v>11</v>
      </c>
      <c r="B12" s="12" t="s">
        <v>11</v>
      </c>
      <c r="C12" s="9">
        <v>195.9375</v>
      </c>
      <c r="D12" s="10">
        <v>32</v>
      </c>
      <c r="E12" s="8">
        <v>11</v>
      </c>
      <c r="F12" s="12" t="s">
        <v>32</v>
      </c>
      <c r="G12" s="9">
        <v>202.03125</v>
      </c>
      <c r="H12" s="10">
        <v>36</v>
      </c>
    </row>
    <row r="13" spans="1:8" ht="15.6" x14ac:dyDescent="0.3">
      <c r="A13" s="8">
        <v>12</v>
      </c>
      <c r="B13" s="1" t="s">
        <v>12</v>
      </c>
      <c r="C13" s="9">
        <v>176.328125</v>
      </c>
      <c r="D13" s="10">
        <v>12</v>
      </c>
      <c r="E13" s="8">
        <v>12</v>
      </c>
      <c r="F13" s="1" t="s">
        <v>33</v>
      </c>
      <c r="G13" s="9">
        <v>192.03125</v>
      </c>
      <c r="H13" s="10">
        <v>29</v>
      </c>
    </row>
    <row r="14" spans="1:8" ht="15.6" x14ac:dyDescent="0.3">
      <c r="A14" s="8">
        <v>13</v>
      </c>
      <c r="B14" s="12" t="s">
        <v>13</v>
      </c>
      <c r="C14" s="9">
        <v>159.84375</v>
      </c>
      <c r="D14" s="10">
        <v>30</v>
      </c>
      <c r="E14" s="8">
        <v>13</v>
      </c>
      <c r="F14" s="1" t="s">
        <v>34</v>
      </c>
      <c r="G14" s="9">
        <v>203.74999999999997</v>
      </c>
      <c r="H14" s="10">
        <v>24</v>
      </c>
    </row>
    <row r="15" spans="1:8" ht="15.6" x14ac:dyDescent="0.3">
      <c r="A15" s="8">
        <v>14</v>
      </c>
      <c r="B15" s="12" t="s">
        <v>14</v>
      </c>
      <c r="C15" s="9">
        <v>213.74999999999997</v>
      </c>
      <c r="D15" s="10">
        <v>25</v>
      </c>
      <c r="E15" s="8">
        <v>14</v>
      </c>
      <c r="F15" s="1" t="s">
        <v>35</v>
      </c>
      <c r="G15" s="9">
        <v>217.578125</v>
      </c>
      <c r="H15" s="10">
        <v>24</v>
      </c>
    </row>
    <row r="16" spans="1:8" ht="15.6" x14ac:dyDescent="0.3">
      <c r="A16" s="8">
        <v>15</v>
      </c>
      <c r="B16" s="12" t="s">
        <v>15</v>
      </c>
      <c r="C16" s="9">
        <v>205.546875</v>
      </c>
      <c r="D16" s="10">
        <v>13</v>
      </c>
      <c r="E16" s="8">
        <v>15</v>
      </c>
      <c r="F16" s="12" t="s">
        <v>36</v>
      </c>
      <c r="G16" s="9">
        <v>72.343749999999986</v>
      </c>
      <c r="H16" s="10">
        <v>24</v>
      </c>
    </row>
    <row r="17" spans="1:8" ht="15.6" x14ac:dyDescent="0.3">
      <c r="A17" s="8">
        <v>16</v>
      </c>
      <c r="B17" s="12" t="s">
        <v>16</v>
      </c>
      <c r="C17" s="9">
        <v>187.65625</v>
      </c>
      <c r="D17" s="10">
        <v>25</v>
      </c>
      <c r="E17" s="8">
        <v>16</v>
      </c>
      <c r="F17" s="1" t="s">
        <v>37</v>
      </c>
      <c r="G17" s="9">
        <v>206.328125</v>
      </c>
      <c r="H17" s="10">
        <v>18</v>
      </c>
    </row>
    <row r="18" spans="1:8" ht="15.6" x14ac:dyDescent="0.3">
      <c r="A18" s="8">
        <v>17</v>
      </c>
      <c r="B18" s="12" t="s">
        <v>17</v>
      </c>
      <c r="C18" s="9">
        <v>219.0625</v>
      </c>
      <c r="D18" s="10">
        <v>28</v>
      </c>
      <c r="E18" s="8">
        <v>17</v>
      </c>
      <c r="F18" s="12" t="s">
        <v>38</v>
      </c>
      <c r="G18" s="9">
        <v>137.49999999999997</v>
      </c>
      <c r="H18" s="10">
        <v>32</v>
      </c>
    </row>
    <row r="19" spans="1:8" ht="15.6" x14ac:dyDescent="0.3">
      <c r="A19" s="8">
        <v>18</v>
      </c>
      <c r="B19" s="12" t="s">
        <v>18</v>
      </c>
      <c r="C19" s="9">
        <v>212.421875</v>
      </c>
      <c r="D19" s="10">
        <v>25</v>
      </c>
      <c r="F19" s="8" t="s">
        <v>45</v>
      </c>
      <c r="G19" s="9">
        <f>AVERAGE(AVERAGE(G2:G18))</f>
        <v>178.38235294117646</v>
      </c>
      <c r="H19" s="11">
        <f>AVERAGE(H2:H18)</f>
        <v>24.411764705882351</v>
      </c>
    </row>
    <row r="20" spans="1:8" ht="15.6" x14ac:dyDescent="0.3">
      <c r="A20" s="8">
        <v>19</v>
      </c>
      <c r="B20" s="1" t="s">
        <v>19</v>
      </c>
      <c r="C20" s="9">
        <v>187.03125</v>
      </c>
      <c r="D20" s="10">
        <v>42</v>
      </c>
      <c r="G20" s="9">
        <f>STDEV(G2:G18)</f>
        <v>42.169907036872985</v>
      </c>
    </row>
    <row r="21" spans="1:8" ht="15.6" x14ac:dyDescent="0.3">
      <c r="A21" s="8">
        <v>20</v>
      </c>
      <c r="B21" s="1" t="s">
        <v>20</v>
      </c>
      <c r="C21" s="9">
        <v>170.859375</v>
      </c>
      <c r="D21" s="10">
        <v>30</v>
      </c>
      <c r="H21" s="10"/>
    </row>
    <row r="22" spans="1:8" ht="15.6" x14ac:dyDescent="0.3">
      <c r="A22" s="8">
        <v>21</v>
      </c>
      <c r="B22" s="1" t="s">
        <v>21</v>
      </c>
      <c r="C22" s="9">
        <v>204.0625</v>
      </c>
      <c r="D22" s="10">
        <v>58</v>
      </c>
    </row>
    <row r="23" spans="1:8" ht="15.6" x14ac:dyDescent="0.3">
      <c r="B23" s="8" t="s">
        <v>45</v>
      </c>
      <c r="C23" s="9">
        <f>AVERAGE(C2:C22)</f>
        <v>189.54613095238096</v>
      </c>
      <c r="D23" s="11">
        <f>AVERAGE(D2:D22)</f>
        <v>24.80952380952381</v>
      </c>
      <c r="H23" s="10"/>
    </row>
    <row r="24" spans="1:8" x14ac:dyDescent="0.3">
      <c r="C24" s="9">
        <f>STDEV(C2:C22)</f>
        <v>29.37174411651543</v>
      </c>
    </row>
    <row r="25" spans="1:8" ht="15.6" x14ac:dyDescent="0.3">
      <c r="D25" s="10"/>
      <c r="G25" s="9">
        <f>TTEST(C2:C22,G2:G18,2,3)</f>
        <v>0.36302026604981397</v>
      </c>
      <c r="H25" s="10"/>
    </row>
    <row r="27" spans="1:8" ht="15.6" x14ac:dyDescent="0.3">
      <c r="D27" s="10"/>
      <c r="H27" s="10"/>
    </row>
    <row r="29" spans="1:8" ht="15.6" x14ac:dyDescent="0.3">
      <c r="D29" s="10"/>
      <c r="H29" s="10"/>
    </row>
    <row r="31" spans="1:8" ht="15.6" x14ac:dyDescent="0.3">
      <c r="D31" s="10"/>
      <c r="H31" s="10"/>
    </row>
    <row r="33" spans="4:8" ht="15.6" x14ac:dyDescent="0.3">
      <c r="D33" s="10"/>
      <c r="H33" s="10"/>
    </row>
    <row r="35" spans="4:8" ht="15.6" x14ac:dyDescent="0.3">
      <c r="D35" s="10"/>
    </row>
    <row r="37" spans="4:8" ht="15.6" x14ac:dyDescent="0.3">
      <c r="D37" s="10"/>
    </row>
    <row r="39" spans="4:8" ht="15.6" x14ac:dyDescent="0.3">
      <c r="D39" s="10"/>
    </row>
    <row r="41" spans="4:8" ht="15.6" x14ac:dyDescent="0.3">
      <c r="D41" s="10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Larissa Souza</cp:lastModifiedBy>
  <dcterms:created xsi:type="dcterms:W3CDTF">2012-06-29T17:39:44Z</dcterms:created>
  <dcterms:modified xsi:type="dcterms:W3CDTF">2024-04-08T19:09:02Z</dcterms:modified>
</cp:coreProperties>
</file>