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835"/>
  </bookViews>
  <sheets>
    <sheet name="Fórmula ICE" sheetId="6" r:id="rId1"/>
    <sheet name="Dados Analíticos" sheetId="2" r:id="rId2"/>
    <sheet name="Folha Inicial" sheetId="7" r:id="rId3"/>
    <sheet name="Inserir Dados" sheetId="13" r:id="rId4"/>
    <sheet name="Folha Ponto 1" sheetId="4" r:id="rId5"/>
    <sheet name="Folha Ponto 2" sheetId="14" r:id="rId6"/>
    <sheet name="Resultados" sheetId="5" r:id="rId7"/>
  </sheets>
  <calcPr calcId="152511"/>
</workbook>
</file>

<file path=xl/calcChain.xml><?xml version="1.0" encoding="utf-8"?>
<calcChain xmlns="http://schemas.openxmlformats.org/spreadsheetml/2006/main">
  <c r="K27" i="14" l="1"/>
  <c r="K28" i="14" s="1"/>
  <c r="L27" i="14"/>
  <c r="L28" i="14" s="1"/>
  <c r="K27" i="4"/>
  <c r="K28" i="4" s="1"/>
  <c r="L27" i="4"/>
  <c r="L28" i="4" s="1"/>
  <c r="J27" i="14" l="1"/>
  <c r="J28" i="14" s="1"/>
  <c r="I27" i="14"/>
  <c r="I28" i="14" s="1"/>
  <c r="H27" i="14"/>
  <c r="H28" i="14" s="1"/>
  <c r="G27" i="14"/>
  <c r="G28" i="14" s="1"/>
  <c r="F27" i="14"/>
  <c r="F28" i="14" s="1"/>
  <c r="E27" i="14"/>
  <c r="E28" i="14" s="1"/>
  <c r="M16" i="14"/>
  <c r="C56" i="14" s="1"/>
  <c r="D56" i="14" s="1"/>
  <c r="M15" i="14"/>
  <c r="C55" i="14" s="1"/>
  <c r="D55" i="14" s="1"/>
  <c r="G34" i="4"/>
  <c r="G35" i="4" s="1"/>
  <c r="F34" i="4"/>
  <c r="F35" i="4" s="1"/>
  <c r="E34" i="4"/>
  <c r="E35" i="4" s="1"/>
  <c r="D29" i="14" l="1"/>
  <c r="D36" i="4"/>
  <c r="C6" i="5"/>
  <c r="D6" i="5"/>
  <c r="D36" i="14"/>
  <c r="F27" i="4"/>
  <c r="F28" i="4" s="1"/>
  <c r="G27" i="4"/>
  <c r="G28" i="4" s="1"/>
  <c r="H27" i="4"/>
  <c r="H28" i="4" s="1"/>
  <c r="I27" i="4"/>
  <c r="I28" i="4" s="1"/>
  <c r="J27" i="4"/>
  <c r="J28" i="4" s="1"/>
  <c r="E27" i="4"/>
  <c r="E28" i="4" s="1"/>
  <c r="M16" i="4"/>
  <c r="M15" i="4"/>
  <c r="D37" i="14" l="1"/>
  <c r="E42" i="14" s="1"/>
  <c r="G46" i="14" s="1"/>
  <c r="H46" i="14" s="1"/>
  <c r="I46" i="14" s="1"/>
  <c r="J46" i="14" s="1"/>
  <c r="D29" i="4"/>
  <c r="D37" i="4" s="1"/>
  <c r="E42" i="4" s="1"/>
  <c r="G46" i="4" s="1"/>
  <c r="H46" i="4" s="1"/>
  <c r="I46" i="4" s="1"/>
  <c r="J46" i="4" s="1"/>
  <c r="C56" i="4"/>
  <c r="D56" i="4" s="1"/>
  <c r="D5" i="5"/>
  <c r="C55" i="4"/>
  <c r="C5" i="5"/>
  <c r="D55" i="4"/>
  <c r="C57" i="4" l="1"/>
  <c r="D57" i="4" s="1"/>
  <c r="D58" i="4" s="1"/>
  <c r="D59" i="4" s="1"/>
  <c r="D62" i="4" s="1"/>
  <c r="E67" i="4" s="1"/>
  <c r="F67" i="4" s="1"/>
  <c r="E5" i="5"/>
  <c r="C57" i="14"/>
  <c r="D57" i="14" s="1"/>
  <c r="D58" i="14" s="1"/>
  <c r="D59" i="14" s="1"/>
  <c r="D62" i="14" s="1"/>
  <c r="E67" i="14" s="1"/>
  <c r="F67" i="14" s="1"/>
  <c r="E6" i="5"/>
  <c r="F69" i="14" l="1"/>
  <c r="G6" i="5" s="1"/>
  <c r="F69" i="4"/>
  <c r="G5" i="5" s="1"/>
  <c r="F5" i="5"/>
  <c r="F6" i="5"/>
</calcChain>
</file>

<file path=xl/sharedStrings.xml><?xml version="1.0" encoding="utf-8"?>
<sst xmlns="http://schemas.openxmlformats.org/spreadsheetml/2006/main" count="363" uniqueCount="131">
  <si>
    <t>pH</t>
  </si>
  <si>
    <t>X</t>
  </si>
  <si>
    <t>Y</t>
  </si>
  <si>
    <t>Z</t>
  </si>
  <si>
    <t>E</t>
  </si>
  <si>
    <t>F1</t>
  </si>
  <si>
    <t>F2</t>
  </si>
  <si>
    <t>A</t>
  </si>
  <si>
    <t>B</t>
  </si>
  <si>
    <t>A/B</t>
  </si>
  <si>
    <t>C = A/B Value minus 1</t>
  </si>
  <si>
    <t>Σ[C]/Z</t>
  </si>
  <si>
    <t>F3</t>
  </si>
  <si>
    <t>D</t>
  </si>
  <si>
    <t>ICE (CCME/WQI)</t>
  </si>
  <si>
    <t>Índice de Conformidade ao Enquadramento</t>
  </si>
  <si>
    <t>Avalia o grau de conformidade entre a condição atual do corpo hídrico e as metas de enquadramento estabelecidas.</t>
  </si>
  <si>
    <t>Fórmula e etapas para calcular o ICE</t>
  </si>
  <si>
    <r>
      <t xml:space="preserve">Etapa 1: </t>
    </r>
    <r>
      <rPr>
        <sz val="11"/>
        <color theme="1"/>
        <rFont val="Calibri"/>
        <family val="2"/>
        <scheme val="minor"/>
      </rPr>
      <t>Calcular o valor da abrangência (F1)</t>
    </r>
  </si>
  <si>
    <r>
      <t xml:space="preserve">Etapa 2: </t>
    </r>
    <r>
      <rPr>
        <sz val="11"/>
        <color theme="1"/>
        <rFont val="Calibri"/>
        <family val="2"/>
        <scheme val="minor"/>
      </rPr>
      <t>Calcular o valor da frequência (F2)</t>
    </r>
  </si>
  <si>
    <r>
      <t xml:space="preserve">Etapa 3: </t>
    </r>
    <r>
      <rPr>
        <sz val="11"/>
        <color theme="1"/>
        <rFont val="Calibri"/>
        <family val="2"/>
        <scheme val="minor"/>
      </rPr>
      <t>Calcular o valor da amplitude (F3)</t>
    </r>
  </si>
  <si>
    <t>Três subetapas</t>
  </si>
  <si>
    <t>Etapa 3.1</t>
  </si>
  <si>
    <t>Nos casos em que o valor medido não deve exceder a diretriz:</t>
  </si>
  <si>
    <t>Quando o valor medido não deve ficar abaixo da diretriz:</t>
  </si>
  <si>
    <t>Etapa 3.2</t>
  </si>
  <si>
    <t>Etapa 3.3</t>
  </si>
  <si>
    <t>Calcular F3:</t>
  </si>
  <si>
    <t>Cálculo do ICE</t>
  </si>
  <si>
    <t>Corresponde à porcentagem de parâmetros que não atendem às diretrizes pelo menos uma vez ao longo do período analisado, em relação ao total de parâmetros medidos, sendo estes denominados parâmetros não conformes.</t>
  </si>
  <si>
    <t>Representa a porcentagem de testes individuais que não atendem às diretrizes, ou seja, os chamados testes que falharam.</t>
  </si>
  <si>
    <t>Expressa o quanto os valores dos testes que falharam se afastam das diretrizes estabelecidas e é calculado em três etapas.</t>
  </si>
  <si>
    <t>O valor de F3 é calculado por meio de uma função assintótica, que transforma o valor de sne em uma escala variando entre 0 e 100.</t>
  </si>
  <si>
    <t>Cálculo final: F1, F2 e F3 são combinados pelo Teorema de Pitágoras (soma dos quadrados), e o resultado é normalizado por 1,732, gerando um índice de 0 (pior qualidade) a 100 (melhor qualidade).</t>
  </si>
  <si>
    <t>Parâmetros</t>
  </si>
  <si>
    <t>Diretriz</t>
  </si>
  <si>
    <t>Estação/Ponto 1</t>
  </si>
  <si>
    <t>Estação/Ponto 2</t>
  </si>
  <si>
    <t>Parâmetros:</t>
  </si>
  <si>
    <t xml:space="preserve">Diretriz: </t>
  </si>
  <si>
    <t>Escolha diretrizes relevantes e específicas para o local, considerando características naturais e usos da água.</t>
  </si>
  <si>
    <t>Estação/Ponto:</t>
  </si>
  <si>
    <t>A estação ou ponto de amostragem deve ser escolhido conforme o objetivo do monitoramento e uso da água. O número de estações/pontos e amostras devem ser suficientes para obter resultados confiáveis.</t>
  </si>
  <si>
    <t>Exemplo:</t>
  </si>
  <si>
    <t>Escolha parâmetros com amostras suficientes e limites definidos na diretriz selecionada. Recomenda-se utilizar entre 8 e 20 parâmetros e coletar cerca de 10 amostras anuais para rios e córregos, garantindo representatividade temporal adequada.</t>
  </si>
  <si>
    <t>SDT</t>
  </si>
  <si>
    <t>turbidez</t>
  </si>
  <si>
    <t>DBO</t>
  </si>
  <si>
    <t>fósforo total</t>
  </si>
  <si>
    <t>N amoniacal</t>
  </si>
  <si>
    <t>nitrato</t>
  </si>
  <si>
    <t>nitrito</t>
  </si>
  <si>
    <t>OD</t>
  </si>
  <si>
    <t>E. coli</t>
  </si>
  <si>
    <t>Exceder_Se</t>
  </si>
  <si>
    <t>&gt;</t>
  </si>
  <si>
    <t>&lt;</t>
  </si>
  <si>
    <t>&lt;&gt;</t>
  </si>
  <si>
    <t>6, 9</t>
  </si>
  <si>
    <t>Símbolos</t>
  </si>
  <si>
    <r>
      <rPr>
        <b/>
        <sz val="11"/>
        <color theme="1"/>
        <rFont val="Calibri"/>
        <family val="2"/>
        <scheme val="minor"/>
      </rPr>
      <t>Exceder_Se</t>
    </r>
    <r>
      <rPr>
        <sz val="11"/>
        <color theme="1"/>
        <rFont val="Calibri"/>
        <family val="2"/>
        <scheme val="minor"/>
      </rPr>
      <t>: Significa que o parâmetro vai exceder se for maior ou ficar abaixo da diretriz conforme símbolo.</t>
    </r>
  </si>
  <si>
    <t>maior</t>
  </si>
  <si>
    <t>menor</t>
  </si>
  <si>
    <t>entre</t>
  </si>
  <si>
    <r>
      <rPr>
        <b/>
        <sz val="11"/>
        <color theme="1"/>
        <rFont val="Calibri"/>
        <family val="2"/>
        <scheme val="minor"/>
      </rPr>
      <t>Exemplo:</t>
    </r>
    <r>
      <rPr>
        <sz val="11"/>
        <color theme="1"/>
        <rFont val="Calibri"/>
        <family val="2"/>
        <scheme val="minor"/>
      </rPr>
      <t xml:space="preserve"> SDT (sólido dissolvido total, excede a diretriz se for maior que 500 mg/L conforme a CONAMA 357/05 para águas doces classe II</t>
    </r>
  </si>
  <si>
    <t>Após cálculo ICE</t>
  </si>
  <si>
    <t>Categoria</t>
  </si>
  <si>
    <t>Excelente</t>
  </si>
  <si>
    <t>Boa</t>
  </si>
  <si>
    <t>Razoável</t>
  </si>
  <si>
    <t>Ruim</t>
  </si>
  <si>
    <t>Valor ICE</t>
  </si>
  <si>
    <t>Condição do corpo hídrico</t>
  </si>
  <si>
    <t>A qualidade da água está protegida, com ausência praticamente total de ameaças ou degradação; condições muito próximas aos níveis naturais ou intocados</t>
  </si>
  <si>
    <t>A qualidade da água está protegida, com apenas um grau mínimo de ameaça ou degradação; as condições raramente se afastam dos níveis naturais ou desejáveis</t>
  </si>
  <si>
    <t>A qualidade da água geralmente está protegida, mas ocasionalmente é ameaçada ou degradada; as condições às vezes se afastam dos níveis naturais ou desejáveis</t>
  </si>
  <si>
    <t>A qualidade da água é frequentemente ameaçada ou degradada; as condições frequentemente se afastam dos níveis naturais ou desejáveis</t>
  </si>
  <si>
    <t>A qualidade da água é quase sempre ameaçada ou degradada; as condições geralmente se afastam dos níveis naturais ou desejáveis</t>
  </si>
  <si>
    <t>CONAMA 357/05 - Águas doces classe II</t>
  </si>
  <si>
    <t>Insira nesta planilha os parâmetros selecionados, seus valores-limite conforme a diretriz e os dados dos pontos de monitoramento.</t>
  </si>
  <si>
    <t>Identifique, nesta planilha, as amostras que não atenderam à diretriz (excederam o limite ou ficaram abaixo do mínimo).</t>
  </si>
  <si>
    <t>Nº de variáveis que falharam (parâmetros)</t>
  </si>
  <si>
    <t>Nº total de variáveis (parâmetros estudados)</t>
  </si>
  <si>
    <t>Nº total de amostras (testes)</t>
  </si>
  <si>
    <t>Nº total de amostras (testes) que falharam (todos os testes que excederam)</t>
  </si>
  <si>
    <t>Código</t>
  </si>
  <si>
    <t>ICE dado</t>
  </si>
  <si>
    <t>Passo 3.1</t>
  </si>
  <si>
    <t>Valor do teste que falhou</t>
  </si>
  <si>
    <t>Limite da diretriz</t>
  </si>
  <si>
    <t>B/A</t>
  </si>
  <si>
    <t>C = B/A Value minus 1</t>
  </si>
  <si>
    <t>Passo 3.2</t>
  </si>
  <si>
    <t>sne</t>
  </si>
  <si>
    <t>Passo 3.3</t>
  </si>
  <si>
    <t>Cálculo Geral</t>
  </si>
  <si>
    <t>Componentes do ICE</t>
  </si>
  <si>
    <t>Valor</t>
  </si>
  <si>
    <t>Soma</t>
  </si>
  <si>
    <t>Valor Quadrado</t>
  </si>
  <si>
    <t>Valor Raiz Quadrada</t>
  </si>
  <si>
    <t>ICE para Estação/Ponto 1</t>
  </si>
  <si>
    <t>Resultados exibidos</t>
  </si>
  <si>
    <t>ICE</t>
  </si>
  <si>
    <t xml:space="preserve">Σ[C] = </t>
  </si>
  <si>
    <t>Determina-se o número de vezes em que a concentração medida ultrapassa o limite definido — ou fica abaixo dele, nos casos em que a diretriz estabelece um valor mínimo —, valor denominado “variação”.</t>
  </si>
  <si>
    <t>Soma normalizada das variações (snv):</t>
  </si>
  <si>
    <r>
      <t>Calcula-se o valor total de não conformidade, obtido pela soma das excursões dividida pelo número total de testes realizados, estejam eles em conformidade ou não. Esse parâmetro é denominado soma normalizada das variações (</t>
    </r>
    <r>
      <rPr>
        <i/>
        <sz val="11"/>
        <color theme="1"/>
        <rFont val="Calibri"/>
        <family val="2"/>
        <scheme val="minor"/>
      </rPr>
      <t>snv</t>
    </r>
    <r>
      <rPr>
        <sz val="11"/>
        <color theme="1"/>
        <rFont val="Calibri"/>
        <family val="2"/>
        <scheme val="minor"/>
      </rPr>
      <t>).</t>
    </r>
  </si>
  <si>
    <t>Regular</t>
  </si>
  <si>
    <t>VARIAÇÃO</t>
  </si>
  <si>
    <t>C = Variação</t>
  </si>
  <si>
    <t>snv</t>
  </si>
  <si>
    <t>valor snv</t>
  </si>
  <si>
    <t>Soma normalizada das variaçõess (snv):</t>
  </si>
  <si>
    <t>80 ≤ ICE &lt; 95</t>
  </si>
  <si>
    <t>65 ≤ ICE &lt; 80</t>
  </si>
  <si>
    <t>45 ≤ ICE &lt; 65</t>
  </si>
  <si>
    <t>0 ≤ ICE &lt; 45</t>
  </si>
  <si>
    <t>95 ≤ ICE ≤ 100</t>
  </si>
  <si>
    <t>Estação/Ponto 1/2/3...</t>
  </si>
  <si>
    <t>0,01*snv</t>
  </si>
  <si>
    <t>0,01*snv+0,01</t>
  </si>
  <si>
    <t>Dividido por 1,732</t>
  </si>
  <si>
    <t>CONAMA 357/05
Águas doces classe II</t>
  </si>
  <si>
    <r>
      <rPr>
        <sz val="11"/>
        <color theme="1"/>
        <rFont val="Calibri"/>
        <family val="2"/>
        <scheme val="minor"/>
      </rPr>
      <t xml:space="preserve">Para mais informações:
</t>
    </r>
    <r>
      <rPr>
        <b/>
        <sz val="11"/>
        <color theme="1"/>
        <rFont val="Calibri"/>
        <family val="2"/>
        <scheme val="minor"/>
      </rPr>
      <t>Ver Manual do ICE</t>
    </r>
  </si>
  <si>
    <t>Cálculo do ICE para Estação/Ponto 1</t>
  </si>
  <si>
    <t>Cálculo do ICE para Estação/Ponto 2</t>
  </si>
  <si>
    <t>Aplique o cálculo do ICE para Estação/Ponto 1</t>
  </si>
  <si>
    <t>Aplique o cálculo do ICE para Estação/Ponto 2</t>
  </si>
  <si>
    <t>ICE para Estação/Ponto 2</t>
  </si>
  <si>
    <t>exemplo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</si>
</sst>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"/>
    <numFmt numFmtId="166" formatCode="0.00000"/>
    <numFmt numFmtId="167" formatCode="0.0000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8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7" borderId="1" xfId="0" applyFont="1" applyFill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65" fontId="0" fillId="0" borderId="1" xfId="0" applyNumberFormat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6" fontId="0" fillId="0" borderId="0" xfId="0" applyNumberFormat="1" applyFill="1" applyBorder="1" applyAlignment="1">
      <alignment horizontal="center" vertical="center"/>
    </xf>
    <xf numFmtId="166" fontId="0" fillId="0" borderId="0" xfId="0" applyNumberFormat="1" applyFill="1"/>
    <xf numFmtId="0" fontId="2" fillId="2" borderId="4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0" borderId="0" xfId="0" applyFill="1"/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2" xfId="0" applyBorder="1"/>
    <xf numFmtId="0" fontId="0" fillId="0" borderId="0" xfId="0" applyBorder="1"/>
    <xf numFmtId="0" fontId="0" fillId="0" borderId="5" xfId="0" applyBorder="1"/>
    <xf numFmtId="0" fontId="0" fillId="0" borderId="12" xfId="0" applyBorder="1"/>
    <xf numFmtId="0" fontId="0" fillId="0" borderId="8" xfId="0" applyBorder="1"/>
    <xf numFmtId="0" fontId="0" fillId="0" borderId="6" xfId="0" applyBorder="1"/>
    <xf numFmtId="0" fontId="0" fillId="0" borderId="5" xfId="0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" fontId="0" fillId="0" borderId="14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2" fontId="0" fillId="0" borderId="0" xfId="0" applyNumberFormat="1"/>
    <xf numFmtId="0" fontId="0" fillId="9" borderId="3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0" fillId="9" borderId="3" xfId="0" applyFont="1" applyFill="1" applyBorder="1" applyAlignment="1">
      <alignment horizontal="center" vertical="center" wrapText="1"/>
    </xf>
    <xf numFmtId="14" fontId="2" fillId="0" borderId="11" xfId="0" applyNumberFormat="1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14" fontId="2" fillId="0" borderId="8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6" fontId="0" fillId="0" borderId="0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166" fontId="0" fillId="9" borderId="1" xfId="0" applyNumberFormat="1" applyFill="1" applyBorder="1" applyAlignment="1">
      <alignment horizontal="center" vertical="center"/>
    </xf>
    <xf numFmtId="0" fontId="12" fillId="0" borderId="0" xfId="0" applyFont="1"/>
    <xf numFmtId="164" fontId="2" fillId="9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16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164" fontId="0" fillId="0" borderId="11" xfId="0" applyNumberForma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0" fillId="13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0" fillId="15" borderId="1" xfId="0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 wrapText="1"/>
    </xf>
    <xf numFmtId="0" fontId="0" fillId="13" borderId="1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/>
    </xf>
    <xf numFmtId="0" fontId="11" fillId="15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10" borderId="7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89"/>
      <color rgb="FFFFFF66"/>
      <color rgb="FF79FFB6"/>
      <color rgb="FF37FF91"/>
      <color rgb="FF619428"/>
      <color rgb="FF7ABC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561975</xdr:colOff>
      <xdr:row>7</xdr:row>
      <xdr:rowOff>30935</xdr:rowOff>
    </xdr:from>
    <xdr:ext cx="3810000" cy="40100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/>
            <xdr:cNvSpPr txBox="1"/>
          </xdr:nvSpPr>
          <xdr:spPr>
            <a:xfrm>
              <a:off x="1076325" y="1507310"/>
              <a:ext cx="3810000" cy="4010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14:m>
                <m:oMath xmlns:m="http://schemas.openxmlformats.org/officeDocument/2006/math">
                  <m:r>
                    <a:rPr lang="pt-BR" sz="1800" b="0" i="1">
                      <a:latin typeface="Cambria Math" panose="02040503050406030204" pitchFamily="18" charset="0"/>
                    </a:rPr>
                    <m:t>𝐹</m:t>
                  </m:r>
                  <m:r>
                    <a:rPr lang="pt-BR" sz="1800" b="0" i="1">
                      <a:latin typeface="Cambria Math" panose="02040503050406030204" pitchFamily="18" charset="0"/>
                    </a:rPr>
                    <m:t>1= </m:t>
                  </m:r>
                  <m:f>
                    <m:fPr>
                      <m:ctrlPr>
                        <a:rPr lang="pt-BR" sz="18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ú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𝑚𝑒𝑟𝑜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𝑝𝑎𝑟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â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𝑚𝑒𝑡𝑟𝑜𝑠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𝑞𝑢𝑒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𝑓𝑎𝑙h𝑎𝑟𝑎𝑚</m:t>
                      </m:r>
                    </m:num>
                    <m:den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ú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𝑚𝑒𝑟𝑜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𝑡𝑜𝑡𝑎𝑙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𝑝𝑎𝑟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â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𝑚𝑒𝑡𝑟𝑜𝑠</m:t>
                      </m:r>
                    </m:den>
                  </m:f>
                </m:oMath>
              </a14:m>
              <a:r>
                <a:rPr lang="pt-BR" sz="1400" i="1"/>
                <a:t> X 100</a:t>
              </a:r>
            </a:p>
          </xdr:txBody>
        </xdr:sp>
      </mc:Choice>
      <mc:Fallback xmlns="">
        <xdr:sp macro="" textlink="">
          <xdr:nvSpPr>
            <xdr:cNvPr id="2" name="CaixaDeTexto 1"/>
            <xdr:cNvSpPr txBox="1"/>
          </xdr:nvSpPr>
          <xdr:spPr>
            <a:xfrm>
              <a:off x="1076325" y="1507310"/>
              <a:ext cx="3810000" cy="4010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800" b="0" i="0">
                  <a:latin typeface="Cambria Math" panose="02040503050406030204" pitchFamily="18" charset="0"/>
                </a:rPr>
                <a:t>𝐹1= 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pt-BR" sz="18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𝑁ú𝑚𝑒𝑟𝑜 𝑑𝑒 𝑝𝑎𝑟â𝑚𝑒𝑡𝑟𝑜𝑠 𝑞𝑢𝑒 𝑓𝑎𝑙ℎ𝑎𝑟𝑎𝑚</a:t>
              </a:r>
              <a:r>
                <a:rPr lang="pt-BR" sz="18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)/(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𝑁ú𝑚𝑒𝑟𝑜 𝑡𝑜𝑡𝑎𝑙 𝑑𝑒 𝑝𝑎𝑟â𝑚𝑒𝑡𝑟𝑜𝑠</a:t>
              </a:r>
              <a:r>
                <a:rPr lang="pt-BR" sz="18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pt-BR" sz="1400" i="1"/>
                <a:t> X 100</a:t>
              </a:r>
            </a:p>
          </xdr:txBody>
        </xdr:sp>
      </mc:Fallback>
    </mc:AlternateContent>
    <xdr:clientData/>
  </xdr:oneCellAnchor>
  <xdr:oneCellAnchor>
    <xdr:from>
      <xdr:col>3</xdr:col>
      <xdr:colOff>495299</xdr:colOff>
      <xdr:row>13</xdr:row>
      <xdr:rowOff>36760</xdr:rowOff>
    </xdr:from>
    <xdr:ext cx="3495675" cy="37850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/>
            <xdr:cNvSpPr txBox="1"/>
          </xdr:nvSpPr>
          <xdr:spPr>
            <a:xfrm>
              <a:off x="1009649" y="2656135"/>
              <a:ext cx="3495675" cy="37850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14:m>
                <m:oMath xmlns:m="http://schemas.openxmlformats.org/officeDocument/2006/math">
                  <m:r>
                    <a:rPr lang="pt-BR" sz="1800" b="0" i="1">
                      <a:latin typeface="Cambria Math" panose="02040503050406030204" pitchFamily="18" charset="0"/>
                    </a:rPr>
                    <m:t>𝐹</m:t>
                  </m:r>
                  <m:r>
                    <a:rPr lang="pt-BR" sz="1800" b="0" i="1">
                      <a:latin typeface="Cambria Math" panose="02040503050406030204" pitchFamily="18" charset="0"/>
                    </a:rPr>
                    <m:t>2= </m:t>
                  </m:r>
                  <m:f>
                    <m:fPr>
                      <m:ctrlP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ú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𝑚𝑒𝑟𝑜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𝑡𝑒𝑠𝑡𝑒𝑠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𝑞𝑢𝑒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𝑓𝑎𝑙h𝑎𝑟𝑎𝑚</m:t>
                      </m:r>
                    </m:num>
                    <m:den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ú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𝑚𝑒𝑟𝑜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𝑡𝑜𝑡𝑎𝑙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𝑡𝑒𝑠𝑡𝑒𝑠</m:t>
                      </m:r>
                    </m:den>
                  </m:f>
                </m:oMath>
              </a14:m>
              <a:r>
                <a:rPr lang="pt-BR" sz="1400" i="1"/>
                <a:t> X 100</a:t>
              </a:r>
            </a:p>
          </xdr:txBody>
        </xdr:sp>
      </mc:Choice>
      <mc:Fallback xmlns="">
        <xdr:sp macro="" textlink="">
          <xdr:nvSpPr>
            <xdr:cNvPr id="3" name="CaixaDeTexto 2"/>
            <xdr:cNvSpPr txBox="1"/>
          </xdr:nvSpPr>
          <xdr:spPr>
            <a:xfrm>
              <a:off x="1009649" y="2656135"/>
              <a:ext cx="3495675" cy="37850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800" b="0" i="0">
                  <a:latin typeface="Cambria Math" panose="02040503050406030204" pitchFamily="18" charset="0"/>
                </a:rPr>
                <a:t>𝐹2= 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(𝑁ú𝑚𝑒𝑟𝑜 𝑑𝑒 𝑡𝑒𝑠𝑡𝑒𝑠 𝑞𝑢𝑒 𝑓𝑎𝑙ℎ𝑎𝑟𝑎𝑚)/(𝑁ú𝑚𝑒𝑟𝑜 𝑡𝑜𝑡𝑎𝑙 𝑑𝑒 𝑡𝑒𝑠𝑡𝑒𝑠)</a:t>
              </a:r>
              <a:r>
                <a:rPr lang="pt-BR" sz="1400" i="1"/>
                <a:t> X 100</a:t>
              </a:r>
            </a:p>
          </xdr:txBody>
        </xdr:sp>
      </mc:Fallback>
    </mc:AlternateContent>
    <xdr:clientData/>
  </xdr:oneCellAnchor>
  <xdr:oneCellAnchor>
    <xdr:from>
      <xdr:col>5</xdr:col>
      <xdr:colOff>238124</xdr:colOff>
      <xdr:row>22</xdr:row>
      <xdr:rowOff>158884</xdr:rowOff>
    </xdr:from>
    <xdr:ext cx="3009901" cy="31470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aixaDeTexto 3"/>
            <xdr:cNvSpPr txBox="1"/>
          </xdr:nvSpPr>
          <xdr:spPr>
            <a:xfrm>
              <a:off x="1971674" y="4492759"/>
              <a:ext cx="3009901" cy="31470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>
                  <a:latin typeface="+mn-lt"/>
                </a:rPr>
                <a:t>Variação</a:t>
              </a:r>
              <a:r>
                <a:rPr lang="pt-BR" sz="1400" b="0" i="1" baseline="0">
                  <a:latin typeface="+mn-lt"/>
                </a:rPr>
                <a:t> </a:t>
              </a:r>
              <a14:m>
                <m:oMath xmlns:m="http://schemas.openxmlformats.org/officeDocument/2006/math">
                  <m:r>
                    <a:rPr lang="pt-BR" sz="1400" b="0" i="1"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𝑉𝑎𝑙𝑜𝑟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𝑡𝑒𝑠𝑡𝑎𝑑𝑜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𝑞𝑢𝑒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𝑓𝑎𝑙h𝑜𝑢</m:t>
                      </m:r>
                    </m:num>
                    <m:den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𝐷𝑖𝑟𝑒𝑡𝑟𝑖𝑧</m:t>
                      </m:r>
                    </m:den>
                  </m:f>
                </m:oMath>
              </a14:m>
              <a:r>
                <a:rPr lang="pt-BR" sz="1400" i="1"/>
                <a:t> - 1</a:t>
              </a:r>
            </a:p>
          </xdr:txBody>
        </xdr:sp>
      </mc:Choice>
      <mc:Fallback xmlns="">
        <xdr:sp macro="" textlink="">
          <xdr:nvSpPr>
            <xdr:cNvPr id="4" name="CaixaDeTexto 3"/>
            <xdr:cNvSpPr txBox="1"/>
          </xdr:nvSpPr>
          <xdr:spPr>
            <a:xfrm>
              <a:off x="1971674" y="4492759"/>
              <a:ext cx="3009901" cy="31470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>
                  <a:latin typeface="+mn-lt"/>
                </a:rPr>
                <a:t>Variação</a:t>
              </a:r>
              <a:r>
                <a:rPr lang="pt-BR" sz="1400" b="0" i="1" baseline="0">
                  <a:latin typeface="+mn-lt"/>
                </a:rPr>
                <a:t> </a:t>
              </a:r>
              <a:r>
                <a:rPr lang="pt-BR" sz="1400" b="0" i="0">
                  <a:latin typeface="Cambria Math" panose="02040503050406030204" pitchFamily="18" charset="0"/>
                </a:rPr>
                <a:t>= 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(𝑉𝑎𝑙𝑜𝑟 𝑡𝑒𝑠𝑡𝑎𝑑𝑜 𝑞𝑢𝑒 𝑓𝑎𝑙ℎ𝑜𝑢)/𝐷𝑖𝑟𝑒𝑡𝑟𝑖𝑧</a:t>
              </a:r>
              <a:r>
                <a:rPr lang="pt-BR" sz="1400" i="1"/>
                <a:t> - 1</a:t>
              </a:r>
            </a:p>
          </xdr:txBody>
        </xdr:sp>
      </mc:Fallback>
    </mc:AlternateContent>
    <xdr:clientData/>
  </xdr:oneCellAnchor>
  <xdr:oneCellAnchor>
    <xdr:from>
      <xdr:col>5</xdr:col>
      <xdr:colOff>238125</xdr:colOff>
      <xdr:row>26</xdr:row>
      <xdr:rowOff>166423</xdr:rowOff>
    </xdr:from>
    <xdr:ext cx="2781300" cy="33772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aixaDeTexto 4"/>
            <xdr:cNvSpPr txBox="1"/>
          </xdr:nvSpPr>
          <xdr:spPr>
            <a:xfrm>
              <a:off x="1971675" y="5262298"/>
              <a:ext cx="2781300" cy="3377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Variação</a:t>
              </a:r>
              <a14:m>
                <m:oMath xmlns:m="http://schemas.openxmlformats.org/officeDocument/2006/math">
                  <m:r>
                    <a:rPr lang="pt-BR" sz="1400" b="0" i="1">
                      <a:latin typeface="Cambria Math" panose="02040503050406030204" pitchFamily="18" charset="0"/>
                    </a:rPr>
                    <m:t> = </m:t>
                  </m:r>
                  <m:f>
                    <m:fPr>
                      <m:ctrlP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𝐷𝑖𝑟𝑒𝑡𝑖𝑧</m:t>
                      </m:r>
                    </m:num>
                    <m:den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𝑉𝑎𝑙𝑜𝑟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𝑡𝑒𝑠𝑡𝑎𝑑𝑜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𝑞𝑢𝑒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𝑓𝑎𝑙h𝑜𝑢</m:t>
                      </m:r>
                    </m:den>
                  </m:f>
                </m:oMath>
              </a14:m>
              <a:r>
                <a:rPr lang="pt-BR" sz="1400" i="1"/>
                <a:t> - 1</a:t>
              </a:r>
            </a:p>
          </xdr:txBody>
        </xdr:sp>
      </mc:Choice>
      <mc:Fallback xmlns="">
        <xdr:sp macro="" textlink="">
          <xdr:nvSpPr>
            <xdr:cNvPr id="5" name="CaixaDeTexto 4"/>
            <xdr:cNvSpPr txBox="1"/>
          </xdr:nvSpPr>
          <xdr:spPr>
            <a:xfrm>
              <a:off x="1971675" y="5262298"/>
              <a:ext cx="2781300" cy="3377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Variação</a:t>
              </a:r>
              <a:r>
                <a:rPr lang="pt-BR" sz="1400" b="0" i="0">
                  <a:latin typeface="Cambria Math" panose="02040503050406030204" pitchFamily="18" charset="0"/>
                </a:rPr>
                <a:t> = 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𝐷𝑖𝑟𝑒𝑡𝑖𝑧/(𝑉𝑎𝑙𝑜𝑟 𝑡𝑒𝑠𝑡𝑎𝑑𝑜 𝑞𝑢𝑒 𝑓𝑎𝑙ℎ𝑜𝑢)</a:t>
              </a:r>
              <a:r>
                <a:rPr lang="pt-BR" sz="1400" i="1"/>
                <a:t> - 1</a:t>
              </a:r>
            </a:p>
          </xdr:txBody>
        </xdr:sp>
      </mc:Fallback>
    </mc:AlternateContent>
    <xdr:clientData/>
  </xdr:oneCellAnchor>
  <xdr:oneCellAnchor>
    <xdr:from>
      <xdr:col>5</xdr:col>
      <xdr:colOff>28575</xdr:colOff>
      <xdr:row>31</xdr:row>
      <xdr:rowOff>136039</xdr:rowOff>
    </xdr:from>
    <xdr:ext cx="2762250" cy="3397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aixaDeTexto 5"/>
            <xdr:cNvSpPr txBox="1"/>
          </xdr:nvSpPr>
          <xdr:spPr>
            <a:xfrm>
              <a:off x="1762125" y="6184414"/>
              <a:ext cx="2762250" cy="3397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>
                  <a:latin typeface="+mn-lt"/>
                </a:rPr>
                <a:t>snv</a:t>
              </a:r>
              <a14:m>
                <m:oMath xmlns:m="http://schemas.openxmlformats.org/officeDocument/2006/math">
                  <m:r>
                    <a:rPr lang="pt-BR" sz="1400" b="0" i="1">
                      <a:latin typeface="Cambria Math" panose="02040503050406030204" pitchFamily="18" charset="0"/>
                    </a:rPr>
                    <m:t> = </m:t>
                  </m:r>
                  <m:f>
                    <m:fPr>
                      <m:ctrlPr>
                        <a:rPr lang="pt-BR" sz="14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pt-BR" sz="1400" b="0" i="1">
                              <a:latin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pt-BR" sz="1400" b="0" i="1">
                              <a:latin typeface="Cambria Math" panose="02040503050406030204" pitchFamily="18" charset="0"/>
                            </a:rPr>
                            <m:t>𝑖</m:t>
                          </m:r>
                          <m:r>
                            <a:rPr lang="pt-BR" sz="1400" b="0" i="1">
                              <a:latin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pt-BR" sz="14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r>
                            <a:rPr lang="pt-BR" sz="1400" b="0" i="1">
                              <a:latin typeface="Cambria Math" panose="02040503050406030204" pitchFamily="18" charset="0"/>
                            </a:rPr>
                            <m:t>𝑉𝑎𝑟𝑖𝑎</m:t>
                          </m:r>
                          <m:r>
                            <a:rPr lang="pt-BR" sz="1400" b="0" i="1">
                              <a:latin typeface="Cambria Math" panose="02040503050406030204" pitchFamily="18" charset="0"/>
                            </a:rPr>
                            <m:t>çõ</m:t>
                          </m:r>
                          <m:r>
                            <a:rPr lang="pt-BR" sz="1400" b="0" i="1">
                              <a:latin typeface="Cambria Math" panose="02040503050406030204" pitchFamily="18" charset="0"/>
                            </a:rPr>
                            <m:t>𝑒𝑠</m:t>
                          </m:r>
                        </m:e>
                      </m:nary>
                    </m:num>
                    <m:den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ú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𝑚𝑒𝑟𝑜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𝑡𝑜𝑡𝑎𝑙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𝑡𝑒𝑠𝑡𝑒𝑠</m:t>
                      </m:r>
                    </m:den>
                  </m:f>
                </m:oMath>
              </a14:m>
              <a:endParaRPr lang="pt-BR" sz="1400" i="1"/>
            </a:p>
          </xdr:txBody>
        </xdr:sp>
      </mc:Choice>
      <mc:Fallback xmlns="">
        <xdr:sp macro="" textlink="">
          <xdr:nvSpPr>
            <xdr:cNvPr id="6" name="CaixaDeTexto 5"/>
            <xdr:cNvSpPr txBox="1"/>
          </xdr:nvSpPr>
          <xdr:spPr>
            <a:xfrm>
              <a:off x="1762125" y="6184414"/>
              <a:ext cx="2762250" cy="3397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>
                  <a:latin typeface="+mn-lt"/>
                </a:rPr>
                <a:t>snv</a:t>
              </a:r>
              <a:r>
                <a:rPr lang="pt-BR" sz="1400" b="0" i="0">
                  <a:latin typeface="Cambria Math" panose="02040503050406030204" pitchFamily="18" charset="0"/>
                </a:rPr>
                <a:t> =  (∑_(𝑖=1)^𝑛▒𝑉𝑎𝑟𝑖𝑎çõ𝑒𝑠)/(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𝑁ú𝑚𝑒𝑟𝑜 𝑡𝑜𝑡𝑎𝑙 𝑑𝑒 𝑡𝑒𝑠𝑡𝑒𝑠</a:t>
              </a:r>
              <a:r>
                <a:rPr lang="pt-BR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pt-BR" sz="1400" i="1"/>
            </a:p>
          </xdr:txBody>
        </xdr:sp>
      </mc:Fallback>
    </mc:AlternateContent>
    <xdr:clientData/>
  </xdr:oneCellAnchor>
  <xdr:oneCellAnchor>
    <xdr:from>
      <xdr:col>5</xdr:col>
      <xdr:colOff>152400</xdr:colOff>
      <xdr:row>36</xdr:row>
      <xdr:rowOff>104775</xdr:rowOff>
    </xdr:from>
    <xdr:ext cx="1695721" cy="39215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aixaDeTexto 6"/>
            <xdr:cNvSpPr txBox="1"/>
          </xdr:nvSpPr>
          <xdr:spPr>
            <a:xfrm>
              <a:off x="1885950" y="7105650"/>
              <a:ext cx="1695721" cy="39215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400" b="0" i="1">
                        <a:latin typeface="Cambria Math" panose="02040503050406030204" pitchFamily="18" charset="0"/>
                      </a:rPr>
                      <m:t>𝐹</m:t>
                    </m:r>
                    <m:r>
                      <a:rPr lang="pt-BR" sz="1400" b="0" i="1">
                        <a:latin typeface="Cambria Math" panose="02040503050406030204" pitchFamily="18" charset="0"/>
                      </a:rPr>
                      <m:t>3= </m:t>
                    </m:r>
                    <m:f>
                      <m:fPr>
                        <m:ctrlPr>
                          <a:rPr lang="pt-BR" sz="1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𝑠𝑛𝑣</m:t>
                        </m:r>
                      </m:num>
                      <m:den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0,01</m:t>
                        </m:r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𝑠𝑛𝑣</m:t>
                        </m:r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+0,01</m:t>
                        </m:r>
                      </m:den>
                    </m:f>
                  </m:oMath>
                </m:oMathPara>
              </a14:m>
              <a:endParaRPr lang="pt-BR" sz="1100" i="1"/>
            </a:p>
          </xdr:txBody>
        </xdr:sp>
      </mc:Choice>
      <mc:Fallback xmlns="">
        <xdr:sp macro="" textlink="">
          <xdr:nvSpPr>
            <xdr:cNvPr id="7" name="CaixaDeTexto 6"/>
            <xdr:cNvSpPr txBox="1"/>
          </xdr:nvSpPr>
          <xdr:spPr>
            <a:xfrm>
              <a:off x="1885950" y="7105650"/>
              <a:ext cx="1695721" cy="39215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400" b="0" i="0">
                  <a:latin typeface="Cambria Math" panose="02040503050406030204" pitchFamily="18" charset="0"/>
                </a:rPr>
                <a:t>𝐹3=  𝑠𝑛𝑣/(0,01𝑠𝑛𝑣+0,01)</a:t>
              </a:r>
              <a:endParaRPr lang="pt-BR" sz="1100" i="1"/>
            </a:p>
          </xdr:txBody>
        </xdr:sp>
      </mc:Fallback>
    </mc:AlternateContent>
    <xdr:clientData/>
  </xdr:oneCellAnchor>
  <xdr:oneCellAnchor>
    <xdr:from>
      <xdr:col>4</xdr:col>
      <xdr:colOff>333375</xdr:colOff>
      <xdr:row>42</xdr:row>
      <xdr:rowOff>0</xdr:rowOff>
    </xdr:from>
    <xdr:ext cx="2636555" cy="482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CaixaDeTexto 7"/>
            <xdr:cNvSpPr txBox="1"/>
          </xdr:nvSpPr>
          <xdr:spPr>
            <a:xfrm>
              <a:off x="1457325" y="8143875"/>
              <a:ext cx="2636555" cy="482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400" b="1" i="1">
                        <a:latin typeface="Cambria Math" panose="02040503050406030204" pitchFamily="18" charset="0"/>
                      </a:rPr>
                      <m:t>𝑰𝑪𝑬</m:t>
                    </m:r>
                    <m:r>
                      <a:rPr lang="pt-BR" sz="1400" b="0" i="1">
                        <a:latin typeface="Cambria Math" panose="02040503050406030204" pitchFamily="18" charset="0"/>
                      </a:rPr>
                      <m:t>=100 − </m:t>
                    </m:r>
                    <m:f>
                      <m:fPr>
                        <m:ctrlPr>
                          <a:rPr lang="pt-BR" sz="1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ad>
                          <m:radPr>
                            <m:degHide m:val="on"/>
                            <m:ctrlPr>
                              <a:rPr lang="pt-BR" sz="1400" b="0" i="1">
                                <a:latin typeface="Cambria Math" panose="02040503050406030204" pitchFamily="18" charset="0"/>
                              </a:rPr>
                            </m:ctrlPr>
                          </m:radPr>
                          <m:deg/>
                          <m:e>
                            <m:sSup>
                              <m:sSup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𝐹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e>
                              <m:sup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sSup>
                              <m:sSup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𝐹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e>
                              <m:sup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+ </m:t>
                            </m:r>
                            <m:sSup>
                              <m:sSup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𝐹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3</m:t>
                                </m:r>
                              </m:e>
                              <m:sup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</m:e>
                        </m:rad>
                      </m:num>
                      <m:den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1,732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8" name="CaixaDeTexto 7"/>
            <xdr:cNvSpPr txBox="1"/>
          </xdr:nvSpPr>
          <xdr:spPr>
            <a:xfrm>
              <a:off x="1457325" y="8143875"/>
              <a:ext cx="2636555" cy="482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400" b="1" i="0">
                  <a:latin typeface="Cambria Math" panose="02040503050406030204" pitchFamily="18" charset="0"/>
                </a:rPr>
                <a:t>𝑰𝑪𝑬</a:t>
              </a:r>
              <a:r>
                <a:rPr lang="pt-BR" sz="1400" b="0" i="0">
                  <a:latin typeface="Cambria Math" panose="02040503050406030204" pitchFamily="18" charset="0"/>
                </a:rPr>
                <a:t>=100 −  √(〖𝐹1〗^2+〖𝐹2〗^2+ 〖𝐹3〗^2 )/1,732</a:t>
              </a:r>
              <a:endParaRPr lang="pt-BR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27</xdr:row>
      <xdr:rowOff>19050</xdr:rowOff>
    </xdr:from>
    <xdr:to>
      <xdr:col>6</xdr:col>
      <xdr:colOff>1352550</xdr:colOff>
      <xdr:row>29</xdr:row>
      <xdr:rowOff>114301</xdr:rowOff>
    </xdr:to>
    <xdr:cxnSp macro="">
      <xdr:nvCxnSpPr>
        <xdr:cNvPr id="4" name="Conector de seta reta 3"/>
        <xdr:cNvCxnSpPr/>
      </xdr:nvCxnSpPr>
      <xdr:spPr>
        <a:xfrm flipV="1">
          <a:off x="3362325" y="5314950"/>
          <a:ext cx="1295400" cy="476251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104775</xdr:colOff>
      <xdr:row>29</xdr:row>
      <xdr:rowOff>0</xdr:rowOff>
    </xdr:from>
    <xdr:to>
      <xdr:col>6</xdr:col>
      <xdr:colOff>1371600</xdr:colOff>
      <xdr:row>29</xdr:row>
      <xdr:rowOff>114302</xdr:rowOff>
    </xdr:to>
    <xdr:cxnSp macro="">
      <xdr:nvCxnSpPr>
        <xdr:cNvPr id="5" name="Conector de seta reta 4"/>
        <xdr:cNvCxnSpPr/>
      </xdr:nvCxnSpPr>
      <xdr:spPr>
        <a:xfrm flipV="1">
          <a:off x="3409950" y="5676900"/>
          <a:ext cx="1266825" cy="114302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95250</xdr:colOff>
      <xdr:row>29</xdr:row>
      <xdr:rowOff>76201</xdr:rowOff>
    </xdr:from>
    <xdr:to>
      <xdr:col>6</xdr:col>
      <xdr:colOff>1333500</xdr:colOff>
      <xdr:row>30</xdr:row>
      <xdr:rowOff>142875</xdr:rowOff>
    </xdr:to>
    <xdr:cxnSp macro="">
      <xdr:nvCxnSpPr>
        <xdr:cNvPr id="10" name="Conector de seta reta 9"/>
        <xdr:cNvCxnSpPr/>
      </xdr:nvCxnSpPr>
      <xdr:spPr>
        <a:xfrm>
          <a:off x="3400425" y="5753101"/>
          <a:ext cx="1238250" cy="257174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29</xdr:row>
      <xdr:rowOff>85725</xdr:rowOff>
    </xdr:from>
    <xdr:to>
      <xdr:col>6</xdr:col>
      <xdr:colOff>1362075</xdr:colOff>
      <xdr:row>32</xdr:row>
      <xdr:rowOff>161925</xdr:rowOff>
    </xdr:to>
    <xdr:cxnSp macro="">
      <xdr:nvCxnSpPr>
        <xdr:cNvPr id="13" name="Conector de seta reta 12"/>
        <xdr:cNvCxnSpPr/>
      </xdr:nvCxnSpPr>
      <xdr:spPr>
        <a:xfrm>
          <a:off x="3381375" y="5762625"/>
          <a:ext cx="1285875" cy="6477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104775</xdr:colOff>
      <xdr:row>29</xdr:row>
      <xdr:rowOff>133350</xdr:rowOff>
    </xdr:from>
    <xdr:to>
      <xdr:col>6</xdr:col>
      <xdr:colOff>1381125</xdr:colOff>
      <xdr:row>34</xdr:row>
      <xdr:rowOff>142875</xdr:rowOff>
    </xdr:to>
    <xdr:cxnSp macro="">
      <xdr:nvCxnSpPr>
        <xdr:cNvPr id="15" name="Conector de seta reta 14"/>
        <xdr:cNvCxnSpPr/>
      </xdr:nvCxnSpPr>
      <xdr:spPr>
        <a:xfrm>
          <a:off x="3409950" y="5810250"/>
          <a:ext cx="1276350" cy="9620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390524</xdr:colOff>
      <xdr:row>12</xdr:row>
      <xdr:rowOff>29077</xdr:rowOff>
    </xdr:from>
    <xdr:ext cx="3371851" cy="34156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/>
            <xdr:cNvSpPr txBox="1"/>
          </xdr:nvSpPr>
          <xdr:spPr>
            <a:xfrm>
              <a:off x="7124699" y="2505577"/>
              <a:ext cx="3371851" cy="3415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14:m>
                <m:oMath xmlns:m="http://schemas.openxmlformats.org/officeDocument/2006/math">
                  <m:r>
                    <a:rPr lang="pt-BR" sz="1400" b="0" i="1">
                      <a:latin typeface="Cambria Math" panose="02040503050406030204" pitchFamily="18" charset="0"/>
                    </a:rPr>
                    <m:t>𝐹</m:t>
                  </m:r>
                  <m:r>
                    <a:rPr lang="pt-BR" sz="1400" b="0" i="1">
                      <a:latin typeface="Cambria Math" panose="02040503050406030204" pitchFamily="18" charset="0"/>
                    </a:rPr>
                    <m:t>1= </m:t>
                  </m:r>
                  <m:f>
                    <m:fPr>
                      <m:ctrlPr>
                        <a:rPr lang="pt-BR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ú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𝑚𝑒𝑟𝑜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𝑝𝑎𝑟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â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𝑚𝑒𝑡𝑟𝑜𝑠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𝑞𝑢𝑒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𝑓𝑎𝑙h𝑎𝑟𝑎𝑚</m:t>
                      </m:r>
                    </m:num>
                    <m:den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ú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𝑚𝑒𝑟𝑜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𝑡𝑜𝑡𝑎𝑙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𝑝𝑎𝑟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â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𝑚𝑒𝑡𝑟𝑜𝑠</m:t>
                      </m:r>
                    </m:den>
                  </m:f>
                </m:oMath>
              </a14:m>
              <a:r>
                <a:rPr lang="pt-BR" sz="1400" i="1"/>
                <a:t> X 100</a:t>
              </a:r>
            </a:p>
          </xdr:txBody>
        </xdr:sp>
      </mc:Choice>
      <mc:Fallback xmlns="">
        <xdr:sp macro="" textlink="">
          <xdr:nvSpPr>
            <xdr:cNvPr id="3" name="CaixaDeTexto 2"/>
            <xdr:cNvSpPr txBox="1"/>
          </xdr:nvSpPr>
          <xdr:spPr>
            <a:xfrm>
              <a:off x="7124699" y="2505577"/>
              <a:ext cx="3371851" cy="3415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0">
                  <a:latin typeface="Cambria Math" panose="02040503050406030204" pitchFamily="18" charset="0"/>
                </a:rPr>
                <a:t>𝐹1= 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pt-BR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𝑁ú𝑚𝑒𝑟𝑜 𝑑𝑒 𝑝𝑎𝑟â𝑚𝑒𝑡𝑟𝑜𝑠 𝑞𝑢𝑒 𝑓𝑎𝑙ℎ𝑎𝑟𝑎𝑚</a:t>
              </a:r>
              <a:r>
                <a:rPr lang="pt-BR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)/(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𝑁ú𝑚𝑒𝑟𝑜 𝑡𝑜𝑡𝑎𝑙 𝑑𝑒 𝑝𝑎𝑟â𝑚𝑒𝑡𝑟𝑜𝑠</a:t>
              </a:r>
              <a:r>
                <a:rPr lang="pt-BR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pt-BR" sz="1400" i="1"/>
                <a:t> X 100</a:t>
              </a:r>
            </a:p>
          </xdr:txBody>
        </xdr:sp>
      </mc:Fallback>
    </mc:AlternateContent>
    <xdr:clientData/>
  </xdr:oneCellAnchor>
  <xdr:oneCellAnchor>
    <xdr:from>
      <xdr:col>6</xdr:col>
      <xdr:colOff>561973</xdr:colOff>
      <xdr:row>15</xdr:row>
      <xdr:rowOff>206547</xdr:rowOff>
    </xdr:from>
    <xdr:ext cx="3105151" cy="31515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aixaDeTexto 3"/>
            <xdr:cNvSpPr txBox="1"/>
          </xdr:nvSpPr>
          <xdr:spPr>
            <a:xfrm>
              <a:off x="7296148" y="3254547"/>
              <a:ext cx="3105151" cy="3151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14:m>
                <m:oMath xmlns:m="http://schemas.openxmlformats.org/officeDocument/2006/math">
                  <m:r>
                    <a:rPr lang="pt-BR" sz="1400" b="0" i="1">
                      <a:latin typeface="Cambria Math" panose="02040503050406030204" pitchFamily="18" charset="0"/>
                    </a:rPr>
                    <m:t>𝐹</m:t>
                  </m:r>
                  <m:r>
                    <a:rPr lang="pt-BR" sz="1400" b="0" i="1">
                      <a:latin typeface="Cambria Math" panose="02040503050406030204" pitchFamily="18" charset="0"/>
                    </a:rPr>
                    <m:t>2= </m:t>
                  </m:r>
                  <m:f>
                    <m:fPr>
                      <m:ctrlP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ú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𝑚𝑒𝑟𝑜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𝑡𝑒𝑠𝑡𝑒𝑠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𝑞𝑢𝑒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𝑓𝑎𝑙h𝑎𝑟𝑎𝑚</m:t>
                      </m:r>
                    </m:num>
                    <m:den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ú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𝑚𝑒𝑟𝑜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𝑡𝑜𝑡𝑎𝑙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𝑡𝑒𝑠𝑡𝑒𝑠</m:t>
                      </m:r>
                    </m:den>
                  </m:f>
                </m:oMath>
              </a14:m>
              <a:r>
                <a:rPr lang="pt-BR" sz="1400" i="1"/>
                <a:t> X 100</a:t>
              </a:r>
            </a:p>
          </xdr:txBody>
        </xdr:sp>
      </mc:Choice>
      <mc:Fallback xmlns="">
        <xdr:sp macro="" textlink="">
          <xdr:nvSpPr>
            <xdr:cNvPr id="4" name="CaixaDeTexto 3"/>
            <xdr:cNvSpPr txBox="1"/>
          </xdr:nvSpPr>
          <xdr:spPr>
            <a:xfrm>
              <a:off x="7296148" y="3254547"/>
              <a:ext cx="3105151" cy="3151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0">
                  <a:latin typeface="Cambria Math" panose="02040503050406030204" pitchFamily="18" charset="0"/>
                </a:rPr>
                <a:t>𝐹2= 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(𝑁ú𝑚𝑒𝑟𝑜 𝑑𝑒 𝑡𝑒𝑠𝑡𝑒𝑠 𝑞𝑢𝑒 𝑓𝑎𝑙ℎ𝑎𝑟𝑎𝑚)/(𝑁ú𝑚𝑒𝑟𝑜 𝑡𝑜𝑡𝑎𝑙 𝑑𝑒 𝑡𝑒𝑠𝑡𝑒𝑠)</a:t>
              </a:r>
              <a:r>
                <a:rPr lang="pt-BR" sz="1400" i="1"/>
                <a:t> X 100</a:t>
              </a:r>
            </a:p>
          </xdr:txBody>
        </xdr:sp>
      </mc:Fallback>
    </mc:AlternateContent>
    <xdr:clientData/>
  </xdr:oneCellAnchor>
  <xdr:oneCellAnchor>
    <xdr:from>
      <xdr:col>6</xdr:col>
      <xdr:colOff>409575</xdr:colOff>
      <xdr:row>41</xdr:row>
      <xdr:rowOff>157162</xdr:rowOff>
    </xdr:from>
    <xdr:ext cx="65" cy="172227"/>
    <xdr:sp macro="" textlink="">
      <xdr:nvSpPr>
        <xdr:cNvPr id="7" name="CaixaDeTexto 6"/>
        <xdr:cNvSpPr txBox="1"/>
      </xdr:nvSpPr>
      <xdr:spPr>
        <a:xfrm>
          <a:off x="5943600" y="625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4</xdr:col>
      <xdr:colOff>57149</xdr:colOff>
      <xdr:row>21</xdr:row>
      <xdr:rowOff>174997</xdr:rowOff>
    </xdr:from>
    <xdr:ext cx="3009901" cy="3123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CaixaDeTexto 12"/>
            <xdr:cNvSpPr txBox="1"/>
          </xdr:nvSpPr>
          <xdr:spPr>
            <a:xfrm>
              <a:off x="5238749" y="5127997"/>
              <a:ext cx="3009901" cy="3123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/>
                <a:t>Variação </a:t>
              </a:r>
              <a14:m>
                <m:oMath xmlns:m="http://schemas.openxmlformats.org/officeDocument/2006/math">
                  <m:r>
                    <a:rPr lang="pt-BR" sz="1400" b="0" i="1"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𝑉𝑎𝑙𝑜𝑟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𝑡𝑒𝑠𝑡𝑎𝑑𝑜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𝑞𝑢𝑒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𝑓𝑎𝑙h𝑜𝑢</m:t>
                      </m:r>
                    </m:num>
                    <m:den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𝐷𝑖𝑟𝑒𝑡𝑟𝑖𝑧</m:t>
                      </m:r>
                    </m:den>
                  </m:f>
                </m:oMath>
              </a14:m>
              <a:r>
                <a:rPr lang="pt-BR" sz="1400" i="1"/>
                <a:t> - 1</a:t>
              </a:r>
            </a:p>
          </xdr:txBody>
        </xdr:sp>
      </mc:Choice>
      <mc:Fallback xmlns="">
        <xdr:sp macro="" textlink="">
          <xdr:nvSpPr>
            <xdr:cNvPr id="13" name="CaixaDeTexto 12"/>
            <xdr:cNvSpPr txBox="1"/>
          </xdr:nvSpPr>
          <xdr:spPr>
            <a:xfrm>
              <a:off x="5238749" y="5127997"/>
              <a:ext cx="3009901" cy="3123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/>
                <a:t>Variação </a:t>
              </a:r>
              <a:r>
                <a:rPr lang="pt-BR" sz="1400" b="0" i="0">
                  <a:latin typeface="Cambria Math" panose="02040503050406030204" pitchFamily="18" charset="0"/>
                </a:rPr>
                <a:t>= 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(𝑉𝑎𝑙𝑜𝑟 𝑡𝑒𝑠𝑡𝑎𝑑𝑜 𝑞𝑢𝑒 𝑓𝑎𝑙ℎ𝑜𝑢)/𝐷𝑖𝑟𝑒𝑡𝑟𝑖𝑧</a:t>
              </a:r>
              <a:r>
                <a:rPr lang="pt-BR" sz="1400" i="1"/>
                <a:t> - 1</a:t>
              </a:r>
            </a:p>
          </xdr:txBody>
        </xdr:sp>
      </mc:Fallback>
    </mc:AlternateContent>
    <xdr:clientData/>
  </xdr:oneCellAnchor>
  <xdr:oneCellAnchor>
    <xdr:from>
      <xdr:col>4</xdr:col>
      <xdr:colOff>219074</xdr:colOff>
      <xdr:row>28</xdr:row>
      <xdr:rowOff>171450</xdr:rowOff>
    </xdr:from>
    <xdr:ext cx="3152775" cy="33772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CaixaDeTexto 13"/>
            <xdr:cNvSpPr txBox="1"/>
          </xdr:nvSpPr>
          <xdr:spPr>
            <a:xfrm>
              <a:off x="5734049" y="6076950"/>
              <a:ext cx="3152775" cy="3377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Variação</a:t>
              </a:r>
              <a14:m>
                <m:oMath xmlns:m="http://schemas.openxmlformats.org/officeDocument/2006/math">
                  <m:r>
                    <a:rPr lang="pt-BR" sz="1400" b="0" i="1">
                      <a:latin typeface="Cambria Math" panose="02040503050406030204" pitchFamily="18" charset="0"/>
                    </a:rPr>
                    <m:t> = </m:t>
                  </m:r>
                  <m:f>
                    <m:fPr>
                      <m:ctrlP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𝐷𝑖𝑟𝑒𝑡𝑖𝑧</m:t>
                      </m:r>
                    </m:num>
                    <m:den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𝑉𝑎𝑙𝑜𝑟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𝑡𝑒𝑠𝑡𝑎𝑑𝑜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𝑞𝑢𝑒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𝑓𝑎𝑙h𝑜𝑢</m:t>
                      </m:r>
                    </m:den>
                  </m:f>
                </m:oMath>
              </a14:m>
              <a:r>
                <a:rPr lang="pt-BR" sz="1400" i="1"/>
                <a:t> - 1</a:t>
              </a:r>
            </a:p>
          </xdr:txBody>
        </xdr:sp>
      </mc:Choice>
      <mc:Fallback xmlns="">
        <xdr:sp macro="" textlink="">
          <xdr:nvSpPr>
            <xdr:cNvPr id="14" name="CaixaDeTexto 13"/>
            <xdr:cNvSpPr txBox="1"/>
          </xdr:nvSpPr>
          <xdr:spPr>
            <a:xfrm>
              <a:off x="5734049" y="6076950"/>
              <a:ext cx="3152775" cy="3377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Variação</a:t>
              </a:r>
              <a:r>
                <a:rPr lang="pt-BR" sz="1400" b="0" i="0">
                  <a:latin typeface="Cambria Math" panose="02040503050406030204" pitchFamily="18" charset="0"/>
                </a:rPr>
                <a:t> = 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𝐷𝑖𝑟𝑒𝑡𝑖𝑧/(𝑉𝑎𝑙𝑜𝑟 𝑡𝑒𝑠𝑡𝑎𝑑𝑜 𝑞𝑢𝑒 𝑓𝑎𝑙ℎ𝑜𝑢)</a:t>
              </a:r>
              <a:r>
                <a:rPr lang="pt-BR" sz="1400" i="1"/>
                <a:t> - 1</a:t>
              </a:r>
            </a:p>
          </xdr:txBody>
        </xdr:sp>
      </mc:Fallback>
    </mc:AlternateContent>
    <xdr:clientData/>
  </xdr:oneCellAnchor>
  <xdr:oneCellAnchor>
    <xdr:from>
      <xdr:col>3</xdr:col>
      <xdr:colOff>200025</xdr:colOff>
      <xdr:row>38</xdr:row>
      <xdr:rowOff>152400</xdr:rowOff>
    </xdr:from>
    <xdr:ext cx="2762250" cy="3397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5" name="CaixaDeTexto 14"/>
            <xdr:cNvSpPr txBox="1"/>
          </xdr:nvSpPr>
          <xdr:spPr>
            <a:xfrm>
              <a:off x="4076700" y="8343900"/>
              <a:ext cx="2762250" cy="3397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>
                  <a:latin typeface="+mn-lt"/>
                </a:rPr>
                <a:t>sne</a:t>
              </a:r>
              <a14:m>
                <m:oMath xmlns:m="http://schemas.openxmlformats.org/officeDocument/2006/math">
                  <m:r>
                    <a:rPr lang="pt-BR" sz="1400" b="0" i="1">
                      <a:latin typeface="Cambria Math" panose="02040503050406030204" pitchFamily="18" charset="0"/>
                    </a:rPr>
                    <m:t> = </m:t>
                  </m:r>
                  <m:f>
                    <m:fPr>
                      <m:ctrlPr>
                        <a:rPr lang="pt-BR" sz="14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pt-BR" sz="1400" b="0" i="1">
                              <a:latin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pt-BR" sz="1400" b="0" i="1">
                              <a:latin typeface="Cambria Math" panose="02040503050406030204" pitchFamily="18" charset="0"/>
                            </a:rPr>
                            <m:t>𝑖</m:t>
                          </m:r>
                          <m:r>
                            <a:rPr lang="pt-BR" sz="1400" b="0" i="1">
                              <a:latin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pt-BR" sz="14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r>
                            <a:rPr lang="pt-BR" sz="1400" b="0" i="1">
                              <a:latin typeface="Cambria Math" panose="02040503050406030204" pitchFamily="18" charset="0"/>
                            </a:rPr>
                            <m:t>𝑉𝑎𝑟𝑖𝑎</m:t>
                          </m:r>
                          <m:r>
                            <a:rPr lang="pt-BR" sz="1400" b="0" i="1">
                              <a:latin typeface="Cambria Math" panose="02040503050406030204" pitchFamily="18" charset="0"/>
                            </a:rPr>
                            <m:t>çõ</m:t>
                          </m:r>
                          <m:r>
                            <a:rPr lang="pt-BR" sz="1400" b="0" i="1">
                              <a:latin typeface="Cambria Math" panose="02040503050406030204" pitchFamily="18" charset="0"/>
                            </a:rPr>
                            <m:t>𝑒𝑠</m:t>
                          </m:r>
                        </m:e>
                      </m:nary>
                    </m:num>
                    <m:den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ú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𝑚𝑒𝑟𝑜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𝑡𝑜𝑡𝑎𝑙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𝑡𝑒𝑠𝑡𝑒𝑠</m:t>
                      </m:r>
                    </m:den>
                  </m:f>
                </m:oMath>
              </a14:m>
              <a:endParaRPr lang="pt-BR" sz="1400" i="1"/>
            </a:p>
          </xdr:txBody>
        </xdr:sp>
      </mc:Choice>
      <mc:Fallback xmlns="">
        <xdr:sp macro="" textlink="">
          <xdr:nvSpPr>
            <xdr:cNvPr id="15" name="CaixaDeTexto 14"/>
            <xdr:cNvSpPr txBox="1"/>
          </xdr:nvSpPr>
          <xdr:spPr>
            <a:xfrm>
              <a:off x="4076700" y="8343900"/>
              <a:ext cx="2762250" cy="3397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>
                  <a:latin typeface="+mn-lt"/>
                </a:rPr>
                <a:t>sne</a:t>
              </a:r>
              <a:r>
                <a:rPr lang="pt-BR" sz="1400" b="0" i="0">
                  <a:latin typeface="Cambria Math" panose="02040503050406030204" pitchFamily="18" charset="0"/>
                </a:rPr>
                <a:t> =  (∑_(𝑖=1)^𝑛▒𝑉𝑎𝑟𝑖𝑎çõ𝑒𝑠)/(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𝑁ú𝑚𝑒𝑟𝑜 𝑡𝑜𝑡𝑎𝑙 𝑑𝑒 𝑡𝑒𝑠𝑡𝑒𝑠</a:t>
              </a:r>
              <a:r>
                <a:rPr lang="pt-BR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pt-BR" sz="1400" i="1"/>
            </a:p>
          </xdr:txBody>
        </xdr:sp>
      </mc:Fallback>
    </mc:AlternateContent>
    <xdr:clientData/>
  </xdr:oneCellAnchor>
  <xdr:oneCellAnchor>
    <xdr:from>
      <xdr:col>2</xdr:col>
      <xdr:colOff>2085974</xdr:colOff>
      <xdr:row>43</xdr:row>
      <xdr:rowOff>152400</xdr:rowOff>
    </xdr:from>
    <xdr:ext cx="2219325" cy="39215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CaixaDeTexto 15"/>
            <xdr:cNvSpPr txBox="1"/>
          </xdr:nvSpPr>
          <xdr:spPr>
            <a:xfrm>
              <a:off x="3790949" y="9515475"/>
              <a:ext cx="2219325" cy="39215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400" b="0" i="1">
                        <a:latin typeface="Cambria Math" panose="02040503050406030204" pitchFamily="18" charset="0"/>
                      </a:rPr>
                      <m:t>𝐹</m:t>
                    </m:r>
                    <m:r>
                      <a:rPr lang="pt-BR" sz="1400" b="0" i="1">
                        <a:latin typeface="Cambria Math" panose="02040503050406030204" pitchFamily="18" charset="0"/>
                      </a:rPr>
                      <m:t>3= </m:t>
                    </m:r>
                    <m:f>
                      <m:fPr>
                        <m:ctrlPr>
                          <a:rPr lang="pt-BR" sz="1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𝑠𝑛𝑣</m:t>
                        </m:r>
                      </m:num>
                      <m:den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0,01</m:t>
                        </m:r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𝑠𝑛𝑣</m:t>
                        </m:r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+0,01</m:t>
                        </m:r>
                      </m:den>
                    </m:f>
                  </m:oMath>
                </m:oMathPara>
              </a14:m>
              <a:endParaRPr lang="pt-BR" sz="1100" i="1"/>
            </a:p>
          </xdr:txBody>
        </xdr:sp>
      </mc:Choice>
      <mc:Fallback xmlns="">
        <xdr:sp macro="" textlink="">
          <xdr:nvSpPr>
            <xdr:cNvPr id="16" name="CaixaDeTexto 15"/>
            <xdr:cNvSpPr txBox="1"/>
          </xdr:nvSpPr>
          <xdr:spPr>
            <a:xfrm>
              <a:off x="3790949" y="9515475"/>
              <a:ext cx="2219325" cy="39215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BR" sz="1400" b="0" i="0">
                  <a:latin typeface="Cambria Math" panose="02040503050406030204" pitchFamily="18" charset="0"/>
                </a:rPr>
                <a:t>𝐹3=  𝑠𝑛𝑣/(0,01𝑠𝑛𝑣+0,01)</a:t>
              </a:r>
              <a:endParaRPr lang="pt-BR" sz="1100" i="1"/>
            </a:p>
          </xdr:txBody>
        </xdr:sp>
      </mc:Fallback>
    </mc:AlternateContent>
    <xdr:clientData/>
  </xdr:oneCellAnchor>
  <xdr:oneCellAnchor>
    <xdr:from>
      <xdr:col>1</xdr:col>
      <xdr:colOff>1552575</xdr:colOff>
      <xdr:row>49</xdr:row>
      <xdr:rowOff>76200</xdr:rowOff>
    </xdr:from>
    <xdr:ext cx="2636555" cy="482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CaixaDeTexto 16"/>
            <xdr:cNvSpPr txBox="1"/>
          </xdr:nvSpPr>
          <xdr:spPr>
            <a:xfrm>
              <a:off x="1666875" y="10610850"/>
              <a:ext cx="2636555" cy="482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400" b="1" i="1">
                        <a:latin typeface="Cambria Math" panose="02040503050406030204" pitchFamily="18" charset="0"/>
                      </a:rPr>
                      <m:t>𝑰𝑪𝑬</m:t>
                    </m:r>
                    <m:r>
                      <a:rPr lang="pt-BR" sz="1400" b="0" i="1">
                        <a:latin typeface="Cambria Math" panose="02040503050406030204" pitchFamily="18" charset="0"/>
                      </a:rPr>
                      <m:t>=100 − </m:t>
                    </m:r>
                    <m:f>
                      <m:fPr>
                        <m:ctrlPr>
                          <a:rPr lang="pt-BR" sz="1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ad>
                          <m:radPr>
                            <m:degHide m:val="on"/>
                            <m:ctrlPr>
                              <a:rPr lang="pt-BR" sz="1400" b="0" i="1">
                                <a:latin typeface="Cambria Math" panose="02040503050406030204" pitchFamily="18" charset="0"/>
                              </a:rPr>
                            </m:ctrlPr>
                          </m:radPr>
                          <m:deg/>
                          <m:e>
                            <m:sSup>
                              <m:sSup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𝐹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e>
                              <m:sup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sSup>
                              <m:sSup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𝐹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e>
                              <m:sup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+ </m:t>
                            </m:r>
                            <m:sSup>
                              <m:sSup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𝐹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3</m:t>
                                </m:r>
                              </m:e>
                              <m:sup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</m:e>
                        </m:rad>
                      </m:num>
                      <m:den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1,732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17" name="CaixaDeTexto 16"/>
            <xdr:cNvSpPr txBox="1"/>
          </xdr:nvSpPr>
          <xdr:spPr>
            <a:xfrm>
              <a:off x="1666875" y="10610850"/>
              <a:ext cx="2636555" cy="482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400" b="1" i="0">
                  <a:latin typeface="Cambria Math" panose="02040503050406030204" pitchFamily="18" charset="0"/>
                </a:rPr>
                <a:t>𝑰𝑪𝑬</a:t>
              </a:r>
              <a:r>
                <a:rPr lang="pt-BR" sz="1400" b="0" i="0">
                  <a:latin typeface="Cambria Math" panose="02040503050406030204" pitchFamily="18" charset="0"/>
                </a:rPr>
                <a:t>=100 −  √(〖𝐹1〗^2+〖𝐹2〗^2+ 〖𝐹3〗^2 )/1,732</a:t>
              </a:r>
              <a:endParaRPr lang="pt-BR" sz="1100"/>
            </a:p>
          </xdr:txBody>
        </xdr:sp>
      </mc:Fallback>
    </mc:AlternateContent>
    <xdr:clientData/>
  </xdr:oneCellAnchor>
  <xdr:oneCellAnchor>
    <xdr:from>
      <xdr:col>6</xdr:col>
      <xdr:colOff>123825</xdr:colOff>
      <xdr:row>65</xdr:row>
      <xdr:rowOff>9525</xdr:rowOff>
    </xdr:from>
    <xdr:ext cx="2636555" cy="482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8" name="CaixaDeTexto 17"/>
            <xdr:cNvSpPr txBox="1"/>
          </xdr:nvSpPr>
          <xdr:spPr>
            <a:xfrm>
              <a:off x="6524625" y="13592175"/>
              <a:ext cx="2636555" cy="482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400" b="1" i="1">
                        <a:latin typeface="Cambria Math" panose="02040503050406030204" pitchFamily="18" charset="0"/>
                      </a:rPr>
                      <m:t>𝑰𝑪𝑬</m:t>
                    </m:r>
                    <m:r>
                      <a:rPr lang="pt-BR" sz="1400" b="0" i="1">
                        <a:latin typeface="Cambria Math" panose="02040503050406030204" pitchFamily="18" charset="0"/>
                      </a:rPr>
                      <m:t>=100 − </m:t>
                    </m:r>
                    <m:f>
                      <m:fPr>
                        <m:ctrlPr>
                          <a:rPr lang="pt-BR" sz="1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ad>
                          <m:radPr>
                            <m:degHide m:val="on"/>
                            <m:ctrlPr>
                              <a:rPr lang="pt-BR" sz="1400" b="0" i="1">
                                <a:latin typeface="Cambria Math" panose="02040503050406030204" pitchFamily="18" charset="0"/>
                              </a:rPr>
                            </m:ctrlPr>
                          </m:radPr>
                          <m:deg/>
                          <m:e>
                            <m:sSup>
                              <m:sSup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𝐹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e>
                              <m:sup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sSup>
                              <m:sSup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𝐹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e>
                              <m:sup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+ </m:t>
                            </m:r>
                            <m:sSup>
                              <m:sSup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𝐹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3</m:t>
                                </m:r>
                              </m:e>
                              <m:sup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</m:e>
                        </m:rad>
                      </m:num>
                      <m:den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1,732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18" name="CaixaDeTexto 17"/>
            <xdr:cNvSpPr txBox="1"/>
          </xdr:nvSpPr>
          <xdr:spPr>
            <a:xfrm>
              <a:off x="6524625" y="13592175"/>
              <a:ext cx="2636555" cy="482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400" b="1" i="0">
                  <a:latin typeface="Cambria Math" panose="02040503050406030204" pitchFamily="18" charset="0"/>
                </a:rPr>
                <a:t>𝑰𝑪𝑬</a:t>
              </a:r>
              <a:r>
                <a:rPr lang="pt-BR" sz="1400" b="0" i="0">
                  <a:latin typeface="Cambria Math" panose="02040503050406030204" pitchFamily="18" charset="0"/>
                </a:rPr>
                <a:t>=100 −  √(〖𝐹1〗^2+〖𝐹2〗^2+ 〖𝐹3〗^2 )/1,732</a:t>
              </a:r>
              <a:endParaRPr lang="pt-BR" sz="1100"/>
            </a:p>
          </xdr:txBody>
        </xdr:sp>
      </mc:Fallback>
    </mc:AlternateContent>
    <xdr:clientData/>
  </xdr:oneCellAnchor>
  <xdr:twoCellAnchor editAs="oneCell">
    <xdr:from>
      <xdr:col>4</xdr:col>
      <xdr:colOff>123825</xdr:colOff>
      <xdr:row>52</xdr:row>
      <xdr:rowOff>160269</xdr:rowOff>
    </xdr:from>
    <xdr:to>
      <xdr:col>13</xdr:col>
      <xdr:colOff>103809</xdr:colOff>
      <xdr:row>63</xdr:row>
      <xdr:rowOff>37807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05425" y="11266419"/>
          <a:ext cx="6504609" cy="19730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390524</xdr:colOff>
      <xdr:row>12</xdr:row>
      <xdr:rowOff>29077</xdr:rowOff>
    </xdr:from>
    <xdr:ext cx="3371851" cy="34156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/>
            <xdr:cNvSpPr txBox="1"/>
          </xdr:nvSpPr>
          <xdr:spPr>
            <a:xfrm>
              <a:off x="6791324" y="2505577"/>
              <a:ext cx="3371851" cy="3415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14:m>
                <m:oMath xmlns:m="http://schemas.openxmlformats.org/officeDocument/2006/math">
                  <m:r>
                    <a:rPr lang="pt-BR" sz="1400" b="0" i="1">
                      <a:latin typeface="Cambria Math" panose="02040503050406030204" pitchFamily="18" charset="0"/>
                    </a:rPr>
                    <m:t>𝐹</m:t>
                  </m:r>
                  <m:r>
                    <a:rPr lang="pt-BR" sz="1400" b="0" i="1">
                      <a:latin typeface="Cambria Math" panose="02040503050406030204" pitchFamily="18" charset="0"/>
                    </a:rPr>
                    <m:t>1= </m:t>
                  </m:r>
                  <m:f>
                    <m:fPr>
                      <m:ctrlPr>
                        <a:rPr lang="pt-BR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ú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𝑚𝑒𝑟𝑜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𝑝𝑎𝑟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â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𝑚𝑒𝑡𝑟𝑜𝑠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𝑞𝑢𝑒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𝑓𝑎𝑙h𝑎𝑟𝑎𝑚</m:t>
                      </m:r>
                    </m:num>
                    <m:den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ú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𝑚𝑒𝑟𝑜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𝑡𝑜𝑡𝑎𝑙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𝑝𝑎𝑟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â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𝑚𝑒𝑡𝑟𝑜𝑠</m:t>
                      </m:r>
                    </m:den>
                  </m:f>
                </m:oMath>
              </a14:m>
              <a:r>
                <a:rPr lang="pt-BR" sz="1400" i="1"/>
                <a:t> X 100</a:t>
              </a:r>
            </a:p>
          </xdr:txBody>
        </xdr:sp>
      </mc:Choice>
      <mc:Fallback xmlns="">
        <xdr:sp macro="" textlink="">
          <xdr:nvSpPr>
            <xdr:cNvPr id="2" name="CaixaDeTexto 1"/>
            <xdr:cNvSpPr txBox="1"/>
          </xdr:nvSpPr>
          <xdr:spPr>
            <a:xfrm>
              <a:off x="6791324" y="2505577"/>
              <a:ext cx="3371851" cy="3415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0">
                  <a:latin typeface="Cambria Math" panose="02040503050406030204" pitchFamily="18" charset="0"/>
                </a:rPr>
                <a:t>𝐹1= 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pt-BR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𝑁ú𝑚𝑒𝑟𝑜 𝑑𝑒 𝑝𝑎𝑟â𝑚𝑒𝑡𝑟𝑜𝑠 𝑞𝑢𝑒 𝑓𝑎𝑙ℎ𝑎𝑟𝑎𝑚</a:t>
              </a:r>
              <a:r>
                <a:rPr lang="pt-BR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)/(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𝑁ú𝑚𝑒𝑟𝑜 𝑡𝑜𝑡𝑎𝑙 𝑑𝑒 𝑝𝑎𝑟â𝑚𝑒𝑡𝑟𝑜𝑠</a:t>
              </a:r>
              <a:r>
                <a:rPr lang="pt-BR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pt-BR" sz="1400" i="1"/>
                <a:t> X 100</a:t>
              </a:r>
            </a:p>
          </xdr:txBody>
        </xdr:sp>
      </mc:Fallback>
    </mc:AlternateContent>
    <xdr:clientData/>
  </xdr:oneCellAnchor>
  <xdr:oneCellAnchor>
    <xdr:from>
      <xdr:col>6</xdr:col>
      <xdr:colOff>561973</xdr:colOff>
      <xdr:row>15</xdr:row>
      <xdr:rowOff>206547</xdr:rowOff>
    </xdr:from>
    <xdr:ext cx="3105151" cy="31515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/>
            <xdr:cNvSpPr txBox="1"/>
          </xdr:nvSpPr>
          <xdr:spPr>
            <a:xfrm>
              <a:off x="6962773" y="3445047"/>
              <a:ext cx="3105151" cy="3151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14:m>
                <m:oMath xmlns:m="http://schemas.openxmlformats.org/officeDocument/2006/math">
                  <m:r>
                    <a:rPr lang="pt-BR" sz="1400" b="0" i="1">
                      <a:latin typeface="Cambria Math" panose="02040503050406030204" pitchFamily="18" charset="0"/>
                    </a:rPr>
                    <m:t>𝐹</m:t>
                  </m:r>
                  <m:r>
                    <a:rPr lang="pt-BR" sz="1400" b="0" i="1">
                      <a:latin typeface="Cambria Math" panose="02040503050406030204" pitchFamily="18" charset="0"/>
                    </a:rPr>
                    <m:t>2= </m:t>
                  </m:r>
                  <m:f>
                    <m:fPr>
                      <m:ctrlP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ú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𝑚𝑒𝑟𝑜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𝑡𝑒𝑠𝑡𝑒𝑠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𝑞𝑢𝑒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𝑓𝑎𝑙h𝑎𝑟𝑎𝑚</m:t>
                      </m:r>
                    </m:num>
                    <m:den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ú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𝑚𝑒𝑟𝑜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𝑡𝑜𝑡𝑎𝑙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𝑡𝑒𝑠𝑡𝑒𝑠</m:t>
                      </m:r>
                    </m:den>
                  </m:f>
                </m:oMath>
              </a14:m>
              <a:r>
                <a:rPr lang="pt-BR" sz="1400" i="1"/>
                <a:t> X 100</a:t>
              </a:r>
            </a:p>
          </xdr:txBody>
        </xdr:sp>
      </mc:Choice>
      <mc:Fallback xmlns="">
        <xdr:sp macro="" textlink="">
          <xdr:nvSpPr>
            <xdr:cNvPr id="3" name="CaixaDeTexto 2"/>
            <xdr:cNvSpPr txBox="1"/>
          </xdr:nvSpPr>
          <xdr:spPr>
            <a:xfrm>
              <a:off x="6962773" y="3445047"/>
              <a:ext cx="3105151" cy="3151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0">
                  <a:latin typeface="Cambria Math" panose="02040503050406030204" pitchFamily="18" charset="0"/>
                </a:rPr>
                <a:t>𝐹2= 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(𝑁ú𝑚𝑒𝑟𝑜 𝑑𝑒 𝑡𝑒𝑠𝑡𝑒𝑠 𝑞𝑢𝑒 𝑓𝑎𝑙ℎ𝑎𝑟𝑎𝑚)/(𝑁ú𝑚𝑒𝑟𝑜 𝑡𝑜𝑡𝑎𝑙 𝑑𝑒 𝑡𝑒𝑠𝑡𝑒𝑠)</a:t>
              </a:r>
              <a:r>
                <a:rPr lang="pt-BR" sz="1400" i="1"/>
                <a:t> X 100</a:t>
              </a:r>
            </a:p>
          </xdr:txBody>
        </xdr:sp>
      </mc:Fallback>
    </mc:AlternateContent>
    <xdr:clientData/>
  </xdr:oneCellAnchor>
  <xdr:oneCellAnchor>
    <xdr:from>
      <xdr:col>6</xdr:col>
      <xdr:colOff>409575</xdr:colOff>
      <xdr:row>41</xdr:row>
      <xdr:rowOff>157162</xdr:rowOff>
    </xdr:from>
    <xdr:ext cx="65" cy="172227"/>
    <xdr:sp macro="" textlink="">
      <xdr:nvSpPr>
        <xdr:cNvPr id="4" name="CaixaDeTexto 3"/>
        <xdr:cNvSpPr txBox="1"/>
      </xdr:nvSpPr>
      <xdr:spPr>
        <a:xfrm>
          <a:off x="6810375" y="911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4</xdr:col>
      <xdr:colOff>57149</xdr:colOff>
      <xdr:row>21</xdr:row>
      <xdr:rowOff>174997</xdr:rowOff>
    </xdr:from>
    <xdr:ext cx="3009901" cy="3123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aixaDeTexto 5"/>
            <xdr:cNvSpPr txBox="1"/>
          </xdr:nvSpPr>
          <xdr:spPr>
            <a:xfrm>
              <a:off x="5238749" y="5127997"/>
              <a:ext cx="3009901" cy="3123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/>
                <a:t>Variação </a:t>
              </a:r>
              <a14:m>
                <m:oMath xmlns:m="http://schemas.openxmlformats.org/officeDocument/2006/math">
                  <m:r>
                    <a:rPr lang="pt-BR" sz="1400" b="0" i="1"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𝑉𝑎𝑙𝑜𝑟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𝑡𝑒𝑠𝑡𝑎𝑑𝑜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𝑞𝑢𝑒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𝑓𝑎𝑙h𝑜𝑢</m:t>
                      </m:r>
                    </m:num>
                    <m:den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𝐷𝑖𝑟𝑒𝑡𝑟𝑖𝑧</m:t>
                      </m:r>
                    </m:den>
                  </m:f>
                </m:oMath>
              </a14:m>
              <a:r>
                <a:rPr lang="pt-BR" sz="1400" i="1"/>
                <a:t> - 1</a:t>
              </a:r>
            </a:p>
          </xdr:txBody>
        </xdr:sp>
      </mc:Choice>
      <mc:Fallback xmlns="">
        <xdr:sp macro="" textlink="">
          <xdr:nvSpPr>
            <xdr:cNvPr id="6" name="CaixaDeTexto 5"/>
            <xdr:cNvSpPr txBox="1"/>
          </xdr:nvSpPr>
          <xdr:spPr>
            <a:xfrm>
              <a:off x="5238749" y="5127997"/>
              <a:ext cx="3009901" cy="3123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/>
                <a:t>Variação </a:t>
              </a:r>
              <a:r>
                <a:rPr lang="pt-BR" sz="1400" b="0" i="0">
                  <a:latin typeface="Cambria Math" panose="02040503050406030204" pitchFamily="18" charset="0"/>
                </a:rPr>
                <a:t>= 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(𝑉𝑎𝑙𝑜𝑟 𝑡𝑒𝑠𝑡𝑎𝑑𝑜 𝑞𝑢𝑒 𝑓𝑎𝑙ℎ𝑜𝑢)/𝐷𝑖𝑟𝑒𝑡𝑟𝑖𝑧</a:t>
              </a:r>
              <a:r>
                <a:rPr lang="pt-BR" sz="1400" i="1"/>
                <a:t> - 1</a:t>
              </a:r>
            </a:p>
          </xdr:txBody>
        </xdr:sp>
      </mc:Fallback>
    </mc:AlternateContent>
    <xdr:clientData/>
  </xdr:oneCellAnchor>
  <xdr:oneCellAnchor>
    <xdr:from>
      <xdr:col>4</xdr:col>
      <xdr:colOff>219074</xdr:colOff>
      <xdr:row>28</xdr:row>
      <xdr:rowOff>171450</xdr:rowOff>
    </xdr:from>
    <xdr:ext cx="3152775" cy="33772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aixaDeTexto 6"/>
            <xdr:cNvSpPr txBox="1"/>
          </xdr:nvSpPr>
          <xdr:spPr>
            <a:xfrm>
              <a:off x="5400674" y="6457950"/>
              <a:ext cx="3152775" cy="3377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/>
                <a:t>Variação</a:t>
              </a:r>
              <a14:m>
                <m:oMath xmlns:m="http://schemas.openxmlformats.org/officeDocument/2006/math">
                  <m:r>
                    <a:rPr lang="pt-BR" sz="1400" b="0" i="1">
                      <a:latin typeface="Cambria Math" panose="02040503050406030204" pitchFamily="18" charset="0"/>
                    </a:rPr>
                    <m:t> = </m:t>
                  </m:r>
                  <m:f>
                    <m:fPr>
                      <m:ctrlP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𝐷𝑖𝑟𝑒𝑡𝑖𝑧</m:t>
                      </m:r>
                    </m:num>
                    <m:den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𝑉𝑎𝑙𝑜𝑟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𝑡𝑒𝑠𝑡𝑎𝑑𝑜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𝑞𝑢𝑒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𝑓𝑎𝑙h𝑜𝑢</m:t>
                      </m:r>
                    </m:den>
                  </m:f>
                </m:oMath>
              </a14:m>
              <a:r>
                <a:rPr lang="pt-BR" sz="1400" i="1"/>
                <a:t> - 1</a:t>
              </a:r>
            </a:p>
          </xdr:txBody>
        </xdr:sp>
      </mc:Choice>
      <mc:Fallback xmlns="">
        <xdr:sp macro="" textlink="">
          <xdr:nvSpPr>
            <xdr:cNvPr id="7" name="CaixaDeTexto 6"/>
            <xdr:cNvSpPr txBox="1"/>
          </xdr:nvSpPr>
          <xdr:spPr>
            <a:xfrm>
              <a:off x="5400674" y="6457950"/>
              <a:ext cx="3152775" cy="3377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/>
                <a:t>Variação</a:t>
              </a:r>
              <a:r>
                <a:rPr lang="pt-BR" sz="1400" b="0" i="0">
                  <a:latin typeface="Cambria Math" panose="02040503050406030204" pitchFamily="18" charset="0"/>
                </a:rPr>
                <a:t> = 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𝐷𝑖𝑟𝑒𝑡𝑖𝑧/(𝑉𝑎𝑙𝑜𝑟 𝑡𝑒𝑠𝑡𝑎𝑑𝑜 𝑞𝑢𝑒 𝑓𝑎𝑙ℎ𝑜𝑢)</a:t>
              </a:r>
              <a:r>
                <a:rPr lang="pt-BR" sz="1400" i="1"/>
                <a:t> - 1</a:t>
              </a:r>
            </a:p>
          </xdr:txBody>
        </xdr:sp>
      </mc:Fallback>
    </mc:AlternateContent>
    <xdr:clientData/>
  </xdr:oneCellAnchor>
  <xdr:oneCellAnchor>
    <xdr:from>
      <xdr:col>3</xdr:col>
      <xdr:colOff>200025</xdr:colOff>
      <xdr:row>38</xdr:row>
      <xdr:rowOff>152400</xdr:rowOff>
    </xdr:from>
    <xdr:ext cx="2762250" cy="3397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CaixaDeTexto 7"/>
            <xdr:cNvSpPr txBox="1"/>
          </xdr:nvSpPr>
          <xdr:spPr>
            <a:xfrm>
              <a:off x="4076700" y="8343900"/>
              <a:ext cx="2762250" cy="3397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>
                  <a:latin typeface="+mn-lt"/>
                </a:rPr>
                <a:t>sne</a:t>
              </a:r>
              <a14:m>
                <m:oMath xmlns:m="http://schemas.openxmlformats.org/officeDocument/2006/math">
                  <m:r>
                    <a:rPr lang="pt-BR" sz="1400" b="0" i="1">
                      <a:latin typeface="Cambria Math" panose="02040503050406030204" pitchFamily="18" charset="0"/>
                    </a:rPr>
                    <m:t> = </m:t>
                  </m:r>
                  <m:f>
                    <m:fPr>
                      <m:ctrlPr>
                        <a:rPr lang="pt-BR" sz="14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pt-BR" sz="1400" b="0" i="1">
                              <a:latin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pt-BR" sz="1400" b="0" i="1">
                              <a:latin typeface="Cambria Math" panose="02040503050406030204" pitchFamily="18" charset="0"/>
                            </a:rPr>
                            <m:t>𝑖</m:t>
                          </m:r>
                          <m:r>
                            <a:rPr lang="pt-BR" sz="1400" b="0" i="1">
                              <a:latin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pt-BR" sz="14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r>
                            <a:rPr lang="pt-BR" sz="1400" b="0" i="1">
                              <a:latin typeface="Cambria Math" panose="02040503050406030204" pitchFamily="18" charset="0"/>
                            </a:rPr>
                            <m:t>𝑉𝑎𝑟𝑖𝑎</m:t>
                          </m:r>
                          <m:r>
                            <a:rPr lang="pt-BR" sz="1400" b="0" i="1">
                              <a:latin typeface="Cambria Math" panose="02040503050406030204" pitchFamily="18" charset="0"/>
                            </a:rPr>
                            <m:t>çõ</m:t>
                          </m:r>
                          <m:r>
                            <a:rPr lang="pt-BR" sz="1400" b="0" i="1">
                              <a:latin typeface="Cambria Math" panose="02040503050406030204" pitchFamily="18" charset="0"/>
                            </a:rPr>
                            <m:t>𝑒𝑠</m:t>
                          </m:r>
                        </m:e>
                      </m:nary>
                    </m:num>
                    <m:den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ú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𝑚𝑒𝑟𝑜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𝑡𝑜𝑡𝑎𝑙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𝑑𝑒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pt-BR" sz="14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𝑡𝑒𝑠𝑡𝑒𝑠</m:t>
                      </m:r>
                    </m:den>
                  </m:f>
                </m:oMath>
              </a14:m>
              <a:endParaRPr lang="pt-BR" sz="1400" i="1"/>
            </a:p>
          </xdr:txBody>
        </xdr:sp>
      </mc:Choice>
      <mc:Fallback xmlns="">
        <xdr:sp macro="" textlink="">
          <xdr:nvSpPr>
            <xdr:cNvPr id="8" name="CaixaDeTexto 7"/>
            <xdr:cNvSpPr txBox="1"/>
          </xdr:nvSpPr>
          <xdr:spPr>
            <a:xfrm>
              <a:off x="4076700" y="8343900"/>
              <a:ext cx="2762250" cy="3397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r>
                <a:rPr lang="pt-BR" sz="1400" b="0" i="1">
                  <a:latin typeface="+mn-lt"/>
                </a:rPr>
                <a:t>sne</a:t>
              </a:r>
              <a:r>
                <a:rPr lang="pt-BR" sz="1400" b="0" i="0">
                  <a:latin typeface="Cambria Math" panose="02040503050406030204" pitchFamily="18" charset="0"/>
                </a:rPr>
                <a:t> =  (∑_(𝑖=1)^𝑛▒𝑉𝑎𝑟𝑖𝑎çõ𝑒𝑠)/(</a:t>
              </a:r>
              <a:r>
                <a:rPr lang="pt-BR" sz="14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𝑁ú𝑚𝑒𝑟𝑜 𝑡𝑜𝑡𝑎𝑙 𝑑𝑒 𝑡𝑒𝑠𝑡𝑒𝑠</a:t>
              </a:r>
              <a:r>
                <a:rPr lang="pt-BR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pt-BR" sz="1400" i="1"/>
            </a:p>
          </xdr:txBody>
        </xdr:sp>
      </mc:Fallback>
    </mc:AlternateContent>
    <xdr:clientData/>
  </xdr:oneCellAnchor>
  <xdr:oneCellAnchor>
    <xdr:from>
      <xdr:col>2</xdr:col>
      <xdr:colOff>2085974</xdr:colOff>
      <xdr:row>43</xdr:row>
      <xdr:rowOff>152400</xdr:rowOff>
    </xdr:from>
    <xdr:ext cx="2219325" cy="39215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CaixaDeTexto 8"/>
            <xdr:cNvSpPr txBox="1"/>
          </xdr:nvSpPr>
          <xdr:spPr>
            <a:xfrm>
              <a:off x="3790949" y="9515475"/>
              <a:ext cx="2219325" cy="39215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400" b="0" i="1">
                        <a:latin typeface="Cambria Math" panose="02040503050406030204" pitchFamily="18" charset="0"/>
                      </a:rPr>
                      <m:t>𝐹</m:t>
                    </m:r>
                    <m:r>
                      <a:rPr lang="pt-BR" sz="1400" b="0" i="1">
                        <a:latin typeface="Cambria Math" panose="02040503050406030204" pitchFamily="18" charset="0"/>
                      </a:rPr>
                      <m:t>3= </m:t>
                    </m:r>
                    <m:f>
                      <m:fPr>
                        <m:ctrlPr>
                          <a:rPr lang="pt-BR" sz="1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𝑠𝑛𝑣</m:t>
                        </m:r>
                      </m:num>
                      <m:den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0,01</m:t>
                        </m:r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𝑠𝑛𝑣</m:t>
                        </m:r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+0,01</m:t>
                        </m:r>
                      </m:den>
                    </m:f>
                  </m:oMath>
                </m:oMathPara>
              </a14:m>
              <a:endParaRPr lang="pt-BR" sz="1100" i="1"/>
            </a:p>
          </xdr:txBody>
        </xdr:sp>
      </mc:Choice>
      <mc:Fallback xmlns="">
        <xdr:sp macro="" textlink="">
          <xdr:nvSpPr>
            <xdr:cNvPr id="9" name="CaixaDeTexto 8"/>
            <xdr:cNvSpPr txBox="1"/>
          </xdr:nvSpPr>
          <xdr:spPr>
            <a:xfrm>
              <a:off x="3790949" y="9515475"/>
              <a:ext cx="2219325" cy="39215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BR" sz="1400" b="0" i="0">
                  <a:latin typeface="Cambria Math" panose="02040503050406030204" pitchFamily="18" charset="0"/>
                </a:rPr>
                <a:t>𝐹3=  𝑠𝑛𝑣/(0,01𝑠𝑛𝑣+0,01)</a:t>
              </a:r>
              <a:endParaRPr lang="pt-BR" sz="1100" i="1"/>
            </a:p>
          </xdr:txBody>
        </xdr:sp>
      </mc:Fallback>
    </mc:AlternateContent>
    <xdr:clientData/>
  </xdr:oneCellAnchor>
  <xdr:oneCellAnchor>
    <xdr:from>
      <xdr:col>1</xdr:col>
      <xdr:colOff>1552575</xdr:colOff>
      <xdr:row>49</xdr:row>
      <xdr:rowOff>76200</xdr:rowOff>
    </xdr:from>
    <xdr:ext cx="2636555" cy="482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CaixaDeTexto 9"/>
            <xdr:cNvSpPr txBox="1"/>
          </xdr:nvSpPr>
          <xdr:spPr>
            <a:xfrm>
              <a:off x="1666875" y="10610850"/>
              <a:ext cx="2636555" cy="482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400" b="1" i="1">
                        <a:latin typeface="Cambria Math" panose="02040503050406030204" pitchFamily="18" charset="0"/>
                      </a:rPr>
                      <m:t>𝑰𝑪𝑬</m:t>
                    </m:r>
                    <m:r>
                      <a:rPr lang="pt-BR" sz="1400" b="0" i="1">
                        <a:latin typeface="Cambria Math" panose="02040503050406030204" pitchFamily="18" charset="0"/>
                      </a:rPr>
                      <m:t>=100 − </m:t>
                    </m:r>
                    <m:f>
                      <m:fPr>
                        <m:ctrlPr>
                          <a:rPr lang="pt-BR" sz="1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ad>
                          <m:radPr>
                            <m:degHide m:val="on"/>
                            <m:ctrlPr>
                              <a:rPr lang="pt-BR" sz="1400" b="0" i="1">
                                <a:latin typeface="Cambria Math" panose="02040503050406030204" pitchFamily="18" charset="0"/>
                              </a:rPr>
                            </m:ctrlPr>
                          </m:radPr>
                          <m:deg/>
                          <m:e>
                            <m:sSup>
                              <m:sSup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𝐹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e>
                              <m:sup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sSup>
                              <m:sSup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𝐹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e>
                              <m:sup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+ </m:t>
                            </m:r>
                            <m:sSup>
                              <m:sSup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𝐹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3</m:t>
                                </m:r>
                              </m:e>
                              <m:sup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</m:e>
                        </m:rad>
                      </m:num>
                      <m:den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1,732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10" name="CaixaDeTexto 9"/>
            <xdr:cNvSpPr txBox="1"/>
          </xdr:nvSpPr>
          <xdr:spPr>
            <a:xfrm>
              <a:off x="1666875" y="10610850"/>
              <a:ext cx="2636555" cy="482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400" b="1" i="0">
                  <a:latin typeface="Cambria Math" panose="02040503050406030204" pitchFamily="18" charset="0"/>
                </a:rPr>
                <a:t>𝑰𝑪𝑬</a:t>
              </a:r>
              <a:r>
                <a:rPr lang="pt-BR" sz="1400" b="0" i="0">
                  <a:latin typeface="Cambria Math" panose="02040503050406030204" pitchFamily="18" charset="0"/>
                </a:rPr>
                <a:t>=100 −  √(〖𝐹1〗^2+〖𝐹2〗^2+ 〖𝐹3〗^2 )/1,732</a:t>
              </a:r>
              <a:endParaRPr lang="pt-BR" sz="1100"/>
            </a:p>
          </xdr:txBody>
        </xdr:sp>
      </mc:Fallback>
    </mc:AlternateContent>
    <xdr:clientData/>
  </xdr:oneCellAnchor>
  <xdr:oneCellAnchor>
    <xdr:from>
      <xdr:col>6</xdr:col>
      <xdr:colOff>123825</xdr:colOff>
      <xdr:row>65</xdr:row>
      <xdr:rowOff>9525</xdr:rowOff>
    </xdr:from>
    <xdr:ext cx="2636555" cy="482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CaixaDeTexto 10"/>
            <xdr:cNvSpPr txBox="1"/>
          </xdr:nvSpPr>
          <xdr:spPr>
            <a:xfrm>
              <a:off x="6524625" y="13592175"/>
              <a:ext cx="2636555" cy="482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400" b="1" i="1">
                        <a:latin typeface="Cambria Math" panose="02040503050406030204" pitchFamily="18" charset="0"/>
                      </a:rPr>
                      <m:t>𝑰𝑪𝑬</m:t>
                    </m:r>
                    <m:r>
                      <a:rPr lang="pt-BR" sz="1400" b="0" i="1">
                        <a:latin typeface="Cambria Math" panose="02040503050406030204" pitchFamily="18" charset="0"/>
                      </a:rPr>
                      <m:t>=100 − </m:t>
                    </m:r>
                    <m:f>
                      <m:fPr>
                        <m:ctrlPr>
                          <a:rPr lang="pt-BR" sz="1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ad>
                          <m:radPr>
                            <m:degHide m:val="on"/>
                            <m:ctrlPr>
                              <a:rPr lang="pt-BR" sz="1400" b="0" i="1">
                                <a:latin typeface="Cambria Math" panose="02040503050406030204" pitchFamily="18" charset="0"/>
                              </a:rPr>
                            </m:ctrlPr>
                          </m:radPr>
                          <m:deg/>
                          <m:e>
                            <m:sSup>
                              <m:sSup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𝐹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e>
                              <m:sup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sSup>
                              <m:sSup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𝐹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e>
                              <m:sup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+ </m:t>
                            </m:r>
                            <m:sSup>
                              <m:sSup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𝐹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3</m:t>
                                </m:r>
                              </m:e>
                              <m:sup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</m:e>
                        </m:rad>
                      </m:num>
                      <m:den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1,732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11" name="CaixaDeTexto 10"/>
            <xdr:cNvSpPr txBox="1"/>
          </xdr:nvSpPr>
          <xdr:spPr>
            <a:xfrm>
              <a:off x="6524625" y="13592175"/>
              <a:ext cx="2636555" cy="482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400" b="1" i="0">
                  <a:latin typeface="Cambria Math" panose="02040503050406030204" pitchFamily="18" charset="0"/>
                </a:rPr>
                <a:t>𝑰𝑪𝑬</a:t>
              </a:r>
              <a:r>
                <a:rPr lang="pt-BR" sz="1400" b="0" i="0">
                  <a:latin typeface="Cambria Math" panose="02040503050406030204" pitchFamily="18" charset="0"/>
                </a:rPr>
                <a:t>=100 −  √(〖𝐹1〗^2+〖𝐹2〗^2+ 〖𝐹3〗^2 )/1,732</a:t>
              </a:r>
              <a:endParaRPr lang="pt-BR" sz="1100"/>
            </a:p>
          </xdr:txBody>
        </xdr:sp>
      </mc:Fallback>
    </mc:AlternateContent>
    <xdr:clientData/>
  </xdr:oneCellAnchor>
  <xdr:twoCellAnchor editAs="oneCell">
    <xdr:from>
      <xdr:col>4</xdr:col>
      <xdr:colOff>171450</xdr:colOff>
      <xdr:row>52</xdr:row>
      <xdr:rowOff>180975</xdr:rowOff>
    </xdr:from>
    <xdr:to>
      <xdr:col>13</xdr:col>
      <xdr:colOff>151434</xdr:colOff>
      <xdr:row>63</xdr:row>
      <xdr:rowOff>58513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3050" y="11287125"/>
          <a:ext cx="6504609" cy="19730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238125</xdr:colOff>
      <xdr:row>1</xdr:row>
      <xdr:rowOff>171450</xdr:rowOff>
    </xdr:from>
    <xdr:to>
      <xdr:col>18</xdr:col>
      <xdr:colOff>37134</xdr:colOff>
      <xdr:row>12</xdr:row>
      <xdr:rowOff>48988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05400" y="361950"/>
          <a:ext cx="6504609" cy="1973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D2:Q45"/>
  <sheetViews>
    <sheetView showGridLines="0" tabSelected="1" workbookViewId="0">
      <selection activeCell="D2" sqref="D2:J2"/>
    </sheetView>
  </sheetViews>
  <sheetFormatPr defaultRowHeight="15" x14ac:dyDescent="0.25"/>
  <cols>
    <col min="1" max="3" width="2.5703125" customWidth="1"/>
    <col min="10" max="10" width="19.28515625" customWidth="1"/>
  </cols>
  <sheetData>
    <row r="2" spans="4:17" ht="26.25" x14ac:dyDescent="0.25">
      <c r="D2" s="112" t="s">
        <v>14</v>
      </c>
      <c r="E2" s="112"/>
      <c r="F2" s="112"/>
      <c r="G2" s="112"/>
      <c r="H2" s="112"/>
      <c r="I2" s="112"/>
      <c r="J2" s="112"/>
      <c r="K2" s="117" t="s">
        <v>15</v>
      </c>
      <c r="L2" s="117"/>
      <c r="M2" s="117"/>
      <c r="N2" s="117"/>
      <c r="O2" s="117"/>
      <c r="P2" s="117"/>
      <c r="Q2" s="117"/>
    </row>
    <row r="3" spans="4:17" x14ac:dyDescent="0.25">
      <c r="D3" s="113" t="s">
        <v>17</v>
      </c>
      <c r="E3" s="113"/>
      <c r="F3" s="113"/>
      <c r="G3" s="113"/>
      <c r="H3" s="113"/>
      <c r="I3" s="113"/>
      <c r="J3" s="113"/>
      <c r="K3" s="118" t="s">
        <v>16</v>
      </c>
      <c r="L3" s="118"/>
      <c r="M3" s="118"/>
      <c r="N3" s="118"/>
      <c r="O3" s="118"/>
      <c r="P3" s="118"/>
      <c r="Q3" s="118"/>
    </row>
    <row r="4" spans="4:17" x14ac:dyDescent="0.25">
      <c r="D4" s="113"/>
      <c r="E4" s="113"/>
      <c r="F4" s="113"/>
      <c r="G4" s="113"/>
      <c r="H4" s="113"/>
      <c r="I4" s="113"/>
      <c r="J4" s="113"/>
      <c r="K4" s="118"/>
      <c r="L4" s="118"/>
      <c r="M4" s="118"/>
      <c r="N4" s="118"/>
      <c r="O4" s="118"/>
      <c r="P4" s="118"/>
      <c r="Q4" s="118"/>
    </row>
    <row r="6" spans="4:17" x14ac:dyDescent="0.25">
      <c r="D6" s="114" t="s">
        <v>18</v>
      </c>
      <c r="E6" s="115"/>
      <c r="F6" s="115"/>
      <c r="G6" s="115"/>
      <c r="H6" s="115"/>
      <c r="I6" s="115"/>
      <c r="J6" s="116"/>
      <c r="K6" s="118" t="s">
        <v>29</v>
      </c>
      <c r="L6" s="118"/>
      <c r="M6" s="118"/>
      <c r="N6" s="118"/>
      <c r="O6" s="118"/>
      <c r="P6" s="118"/>
      <c r="Q6" s="118"/>
    </row>
    <row r="7" spans="4:17" x14ac:dyDescent="0.25">
      <c r="D7" s="39"/>
      <c r="E7" s="40"/>
      <c r="F7" s="40"/>
      <c r="G7" s="40"/>
      <c r="H7" s="40"/>
      <c r="I7" s="40"/>
      <c r="J7" s="41"/>
      <c r="K7" s="118"/>
      <c r="L7" s="118"/>
      <c r="M7" s="118"/>
      <c r="N7" s="118"/>
      <c r="O7" s="118"/>
      <c r="P7" s="118"/>
      <c r="Q7" s="118"/>
    </row>
    <row r="8" spans="4:17" x14ac:dyDescent="0.25">
      <c r="D8" s="42"/>
      <c r="E8" s="43"/>
      <c r="F8" s="43"/>
      <c r="G8" s="43"/>
      <c r="H8" s="43"/>
      <c r="I8" s="43"/>
      <c r="J8" s="44"/>
      <c r="K8" s="118"/>
      <c r="L8" s="118"/>
      <c r="M8" s="118"/>
      <c r="N8" s="118"/>
      <c r="O8" s="118"/>
      <c r="P8" s="118"/>
      <c r="Q8" s="118"/>
    </row>
    <row r="9" spans="4:17" x14ac:dyDescent="0.25">
      <c r="D9" s="42"/>
      <c r="E9" s="43"/>
      <c r="F9" s="43"/>
      <c r="G9" s="43"/>
      <c r="H9" s="43"/>
      <c r="I9" s="43"/>
      <c r="J9" s="44"/>
      <c r="K9" s="118"/>
      <c r="L9" s="118"/>
      <c r="M9" s="118"/>
      <c r="N9" s="118"/>
      <c r="O9" s="118"/>
      <c r="P9" s="118"/>
      <c r="Q9" s="118"/>
    </row>
    <row r="10" spans="4:17" x14ac:dyDescent="0.25">
      <c r="D10" s="45"/>
      <c r="E10" s="46"/>
      <c r="F10" s="46"/>
      <c r="G10" s="46"/>
      <c r="H10" s="46"/>
      <c r="I10" s="46"/>
      <c r="J10" s="47"/>
      <c r="K10" s="118"/>
      <c r="L10" s="118"/>
      <c r="M10" s="118"/>
      <c r="N10" s="118"/>
      <c r="O10" s="118"/>
      <c r="P10" s="118"/>
      <c r="Q10" s="118"/>
    </row>
    <row r="12" spans="4:17" ht="15" customHeight="1" x14ac:dyDescent="0.25">
      <c r="D12" s="114" t="s">
        <v>19</v>
      </c>
      <c r="E12" s="115"/>
      <c r="F12" s="115"/>
      <c r="G12" s="115"/>
      <c r="H12" s="115"/>
      <c r="I12" s="115"/>
      <c r="J12" s="116"/>
      <c r="K12" s="118" t="s">
        <v>30</v>
      </c>
      <c r="L12" s="118"/>
      <c r="M12" s="118"/>
      <c r="N12" s="118"/>
      <c r="O12" s="118"/>
      <c r="P12" s="118"/>
      <c r="Q12" s="118"/>
    </row>
    <row r="13" spans="4:17" x14ac:dyDescent="0.25">
      <c r="D13" s="39"/>
      <c r="E13" s="40"/>
      <c r="F13" s="40"/>
      <c r="G13" s="40"/>
      <c r="H13" s="40"/>
      <c r="I13" s="40"/>
      <c r="J13" s="41"/>
      <c r="K13" s="118"/>
      <c r="L13" s="118"/>
      <c r="M13" s="118"/>
      <c r="N13" s="118"/>
      <c r="O13" s="118"/>
      <c r="P13" s="118"/>
      <c r="Q13" s="118"/>
    </row>
    <row r="14" spans="4:17" x14ac:dyDescent="0.25">
      <c r="D14" s="42"/>
      <c r="E14" s="43"/>
      <c r="F14" s="43"/>
      <c r="G14" s="43"/>
      <c r="H14" s="43"/>
      <c r="I14" s="43"/>
      <c r="J14" s="44"/>
      <c r="K14" s="118"/>
      <c r="L14" s="118"/>
      <c r="M14" s="118"/>
      <c r="N14" s="118"/>
      <c r="O14" s="118"/>
      <c r="P14" s="118"/>
      <c r="Q14" s="118"/>
    </row>
    <row r="15" spans="4:17" x14ac:dyDescent="0.25">
      <c r="D15" s="42"/>
      <c r="E15" s="43"/>
      <c r="F15" s="43"/>
      <c r="G15" s="43"/>
      <c r="H15" s="43"/>
      <c r="I15" s="43"/>
      <c r="J15" s="44"/>
      <c r="K15" s="118"/>
      <c r="L15" s="118"/>
      <c r="M15" s="118"/>
      <c r="N15" s="118"/>
      <c r="O15" s="118"/>
      <c r="P15" s="118"/>
      <c r="Q15" s="118"/>
    </row>
    <row r="16" spans="4:17" x14ac:dyDescent="0.25">
      <c r="D16" s="45"/>
      <c r="E16" s="46"/>
      <c r="F16" s="46"/>
      <c r="G16" s="46"/>
      <c r="H16" s="46"/>
      <c r="I16" s="46"/>
      <c r="J16" s="47"/>
      <c r="K16" s="118"/>
      <c r="L16" s="118"/>
      <c r="M16" s="118"/>
      <c r="N16" s="118"/>
      <c r="O16" s="118"/>
      <c r="P16" s="118"/>
      <c r="Q16" s="118"/>
    </row>
    <row r="18" spans="4:17" ht="15" customHeight="1" x14ac:dyDescent="0.25">
      <c r="D18" s="114" t="s">
        <v>20</v>
      </c>
      <c r="E18" s="115"/>
      <c r="F18" s="115"/>
      <c r="G18" s="115"/>
      <c r="H18" s="115"/>
      <c r="I18" s="115"/>
      <c r="J18" s="116"/>
      <c r="K18" s="118" t="s">
        <v>31</v>
      </c>
      <c r="L18" s="118"/>
      <c r="M18" s="118"/>
      <c r="N18" s="118"/>
      <c r="O18" s="118"/>
      <c r="P18" s="118"/>
      <c r="Q18" s="118"/>
    </row>
    <row r="19" spans="4:17" x14ac:dyDescent="0.25">
      <c r="K19" s="118"/>
      <c r="L19" s="118"/>
      <c r="M19" s="118"/>
      <c r="N19" s="118"/>
      <c r="O19" s="118"/>
      <c r="P19" s="118"/>
      <c r="Q19" s="118"/>
    </row>
    <row r="20" spans="4:17" x14ac:dyDescent="0.25">
      <c r="D20" s="107" t="s">
        <v>21</v>
      </c>
      <c r="E20" s="107"/>
      <c r="F20" s="107"/>
    </row>
    <row r="22" spans="4:17" ht="15" customHeight="1" x14ac:dyDescent="0.25">
      <c r="E22" s="6" t="s">
        <v>22</v>
      </c>
      <c r="F22" s="129" t="s">
        <v>23</v>
      </c>
      <c r="G22" s="129"/>
      <c r="H22" s="129"/>
      <c r="I22" s="129"/>
      <c r="J22" s="130"/>
      <c r="K22" s="118" t="s">
        <v>105</v>
      </c>
      <c r="L22" s="118"/>
      <c r="M22" s="118"/>
      <c r="N22" s="118"/>
      <c r="O22" s="118"/>
      <c r="P22" s="118"/>
      <c r="Q22" s="118"/>
    </row>
    <row r="23" spans="4:17" x14ac:dyDescent="0.25">
      <c r="F23" s="39"/>
      <c r="G23" s="40"/>
      <c r="H23" s="40"/>
      <c r="I23" s="40"/>
      <c r="J23" s="41"/>
      <c r="K23" s="118"/>
      <c r="L23" s="118"/>
      <c r="M23" s="118"/>
      <c r="N23" s="118"/>
      <c r="O23" s="118"/>
      <c r="P23" s="118"/>
      <c r="Q23" s="118"/>
    </row>
    <row r="24" spans="4:17" x14ac:dyDescent="0.25">
      <c r="F24" s="42"/>
      <c r="G24" s="43"/>
      <c r="H24" s="43"/>
      <c r="I24" s="43"/>
      <c r="J24" s="44"/>
      <c r="K24" s="118"/>
      <c r="L24" s="118"/>
      <c r="M24" s="118"/>
      <c r="N24" s="118"/>
      <c r="O24" s="118"/>
      <c r="P24" s="118"/>
      <c r="Q24" s="118"/>
    </row>
    <row r="25" spans="4:17" x14ac:dyDescent="0.25">
      <c r="F25" s="45"/>
      <c r="G25" s="46"/>
      <c r="H25" s="46"/>
      <c r="I25" s="46"/>
      <c r="J25" s="47"/>
      <c r="K25" s="118"/>
      <c r="L25" s="118"/>
      <c r="M25" s="118"/>
      <c r="N25" s="118"/>
      <c r="O25" s="118"/>
      <c r="P25" s="118"/>
      <c r="Q25" s="118"/>
    </row>
    <row r="26" spans="4:17" ht="15" customHeight="1" x14ac:dyDescent="0.25">
      <c r="F26" s="110" t="s">
        <v>24</v>
      </c>
      <c r="G26" s="110"/>
      <c r="H26" s="110"/>
      <c r="I26" s="110"/>
      <c r="J26" s="111"/>
      <c r="K26" s="118"/>
      <c r="L26" s="118"/>
      <c r="M26" s="118"/>
      <c r="N26" s="118"/>
      <c r="O26" s="118"/>
      <c r="P26" s="118"/>
      <c r="Q26" s="118"/>
    </row>
    <row r="27" spans="4:17" x14ac:dyDescent="0.25">
      <c r="F27" s="39"/>
      <c r="G27" s="40"/>
      <c r="H27" s="40"/>
      <c r="I27" s="40"/>
      <c r="J27" s="41"/>
      <c r="K27" s="118"/>
      <c r="L27" s="118"/>
      <c r="M27" s="118"/>
      <c r="N27" s="118"/>
      <c r="O27" s="118"/>
      <c r="P27" s="118"/>
      <c r="Q27" s="118"/>
    </row>
    <row r="28" spans="4:17" x14ac:dyDescent="0.25">
      <c r="F28" s="42"/>
      <c r="G28" s="43"/>
      <c r="H28" s="43"/>
      <c r="I28" s="43"/>
      <c r="J28" s="44"/>
      <c r="K28" s="118"/>
      <c r="L28" s="118"/>
      <c r="M28" s="118"/>
      <c r="N28" s="118"/>
      <c r="O28" s="118"/>
      <c r="P28" s="118"/>
      <c r="Q28" s="118"/>
    </row>
    <row r="29" spans="4:17" x14ac:dyDescent="0.25">
      <c r="F29" s="45"/>
      <c r="G29" s="46"/>
      <c r="H29" s="46"/>
      <c r="I29" s="46"/>
      <c r="J29" s="47"/>
      <c r="K29" s="118"/>
      <c r="L29" s="118"/>
      <c r="M29" s="118"/>
      <c r="N29" s="118"/>
      <c r="O29" s="118"/>
      <c r="P29" s="118"/>
      <c r="Q29" s="118"/>
    </row>
    <row r="31" spans="4:17" x14ac:dyDescent="0.25">
      <c r="E31" s="6" t="s">
        <v>25</v>
      </c>
      <c r="F31" s="129" t="s">
        <v>106</v>
      </c>
      <c r="G31" s="129"/>
      <c r="H31" s="129"/>
      <c r="I31" s="129"/>
      <c r="J31" s="129"/>
      <c r="K31" s="128" t="s">
        <v>107</v>
      </c>
      <c r="L31" s="118"/>
      <c r="M31" s="118"/>
      <c r="N31" s="118"/>
      <c r="O31" s="118"/>
      <c r="P31" s="118"/>
      <c r="Q31" s="118"/>
    </row>
    <row r="32" spans="4:17" x14ac:dyDescent="0.25">
      <c r="E32" s="39"/>
      <c r="F32" s="40"/>
      <c r="G32" s="40"/>
      <c r="H32" s="40"/>
      <c r="I32" s="40"/>
      <c r="J32" s="41"/>
      <c r="K32" s="118"/>
      <c r="L32" s="118"/>
      <c r="M32" s="118"/>
      <c r="N32" s="118"/>
      <c r="O32" s="118"/>
      <c r="P32" s="118"/>
      <c r="Q32" s="118"/>
    </row>
    <row r="33" spans="4:17" x14ac:dyDescent="0.25">
      <c r="E33" s="42"/>
      <c r="F33" s="43"/>
      <c r="G33" s="43"/>
      <c r="H33" s="43"/>
      <c r="I33" s="43"/>
      <c r="J33" s="44"/>
      <c r="K33" s="118"/>
      <c r="L33" s="118"/>
      <c r="M33" s="118"/>
      <c r="N33" s="118"/>
      <c r="O33" s="118"/>
      <c r="P33" s="118"/>
      <c r="Q33" s="118"/>
    </row>
    <row r="34" spans="4:17" x14ac:dyDescent="0.25">
      <c r="E34" s="45"/>
      <c r="F34" s="46"/>
      <c r="G34" s="46"/>
      <c r="H34" s="46"/>
      <c r="I34" s="46"/>
      <c r="J34" s="47"/>
      <c r="K34" s="118"/>
      <c r="L34" s="118"/>
      <c r="M34" s="118"/>
      <c r="N34" s="118"/>
      <c r="O34" s="118"/>
      <c r="P34" s="118"/>
      <c r="Q34" s="118"/>
    </row>
    <row r="36" spans="4:17" x14ac:dyDescent="0.25">
      <c r="E36" s="6" t="s">
        <v>26</v>
      </c>
      <c r="F36" s="129" t="s">
        <v>27</v>
      </c>
      <c r="G36" s="129"/>
      <c r="H36" s="129"/>
      <c r="I36" s="129"/>
      <c r="J36" s="129"/>
      <c r="K36" s="119" t="s">
        <v>32</v>
      </c>
      <c r="L36" s="120"/>
      <c r="M36" s="120"/>
      <c r="N36" s="120"/>
      <c r="O36" s="120"/>
      <c r="P36" s="120"/>
      <c r="Q36" s="121"/>
    </row>
    <row r="37" spans="4:17" x14ac:dyDescent="0.25">
      <c r="E37" s="39"/>
      <c r="F37" s="40"/>
      <c r="G37" s="40"/>
      <c r="H37" s="40"/>
      <c r="I37" s="40"/>
      <c r="J37" s="41"/>
      <c r="K37" s="122"/>
      <c r="L37" s="123"/>
      <c r="M37" s="123"/>
      <c r="N37" s="123"/>
      <c r="O37" s="123"/>
      <c r="P37" s="123"/>
      <c r="Q37" s="124"/>
    </row>
    <row r="38" spans="4:17" x14ac:dyDescent="0.25">
      <c r="E38" s="42"/>
      <c r="F38" s="43"/>
      <c r="G38" s="43"/>
      <c r="H38" s="43"/>
      <c r="I38" s="43"/>
      <c r="J38" s="44"/>
      <c r="K38" s="122"/>
      <c r="L38" s="123"/>
      <c r="M38" s="123"/>
      <c r="N38" s="123"/>
      <c r="O38" s="123"/>
      <c r="P38" s="123"/>
      <c r="Q38" s="124"/>
    </row>
    <row r="39" spans="4:17" x14ac:dyDescent="0.25">
      <c r="E39" s="45"/>
      <c r="F39" s="46"/>
      <c r="G39" s="46"/>
      <c r="H39" s="46"/>
      <c r="I39" s="46"/>
      <c r="J39" s="47"/>
      <c r="K39" s="125"/>
      <c r="L39" s="126"/>
      <c r="M39" s="126"/>
      <c r="N39" s="126"/>
      <c r="O39" s="126"/>
      <c r="P39" s="126"/>
      <c r="Q39" s="127"/>
    </row>
    <row r="41" spans="4:17" x14ac:dyDescent="0.25">
      <c r="D41" s="108" t="s">
        <v>28</v>
      </c>
      <c r="E41" s="108"/>
      <c r="F41" s="108"/>
      <c r="G41" s="108"/>
      <c r="H41" s="108"/>
      <c r="I41" s="108"/>
      <c r="J41" s="109"/>
      <c r="K41" s="119" t="s">
        <v>33</v>
      </c>
      <c r="L41" s="120"/>
      <c r="M41" s="120"/>
      <c r="N41" s="120"/>
      <c r="O41" s="120"/>
      <c r="P41" s="120"/>
      <c r="Q41" s="121"/>
    </row>
    <row r="42" spans="4:17" x14ac:dyDescent="0.25">
      <c r="D42" s="39"/>
      <c r="E42" s="40"/>
      <c r="F42" s="40"/>
      <c r="G42" s="40"/>
      <c r="H42" s="40"/>
      <c r="I42" s="40"/>
      <c r="J42" s="41"/>
      <c r="K42" s="122"/>
      <c r="L42" s="123"/>
      <c r="M42" s="123"/>
      <c r="N42" s="123"/>
      <c r="O42" s="123"/>
      <c r="P42" s="123"/>
      <c r="Q42" s="124"/>
    </row>
    <row r="43" spans="4:17" x14ac:dyDescent="0.25">
      <c r="D43" s="42"/>
      <c r="E43" s="43"/>
      <c r="F43" s="43"/>
      <c r="G43" s="43"/>
      <c r="H43" s="43"/>
      <c r="I43" s="43"/>
      <c r="J43" s="44"/>
      <c r="K43" s="122"/>
      <c r="L43" s="123"/>
      <c r="M43" s="123"/>
      <c r="N43" s="123"/>
      <c r="O43" s="123"/>
      <c r="P43" s="123"/>
      <c r="Q43" s="124"/>
    </row>
    <row r="44" spans="4:17" x14ac:dyDescent="0.25">
      <c r="D44" s="42"/>
      <c r="E44" s="43"/>
      <c r="F44" s="43"/>
      <c r="G44" s="43"/>
      <c r="H44" s="43"/>
      <c r="I44" s="43"/>
      <c r="J44" s="44"/>
      <c r="K44" s="122"/>
      <c r="L44" s="123"/>
      <c r="M44" s="123"/>
      <c r="N44" s="123"/>
      <c r="O44" s="123"/>
      <c r="P44" s="123"/>
      <c r="Q44" s="124"/>
    </row>
    <row r="45" spans="4:17" x14ac:dyDescent="0.25">
      <c r="D45" s="45"/>
      <c r="E45" s="46"/>
      <c r="F45" s="46"/>
      <c r="G45" s="46"/>
      <c r="H45" s="46"/>
      <c r="I45" s="46"/>
      <c r="J45" s="47"/>
      <c r="K45" s="125"/>
      <c r="L45" s="126"/>
      <c r="M45" s="126"/>
      <c r="N45" s="126"/>
      <c r="O45" s="126"/>
      <c r="P45" s="126"/>
      <c r="Q45" s="127"/>
    </row>
  </sheetData>
  <mergeCells count="20">
    <mergeCell ref="K41:Q45"/>
    <mergeCell ref="K22:Q29"/>
    <mergeCell ref="K31:Q34"/>
    <mergeCell ref="F31:J31"/>
    <mergeCell ref="F36:J36"/>
    <mergeCell ref="K36:Q39"/>
    <mergeCell ref="F22:J22"/>
    <mergeCell ref="K2:Q2"/>
    <mergeCell ref="K3:Q4"/>
    <mergeCell ref="K6:Q10"/>
    <mergeCell ref="K12:Q16"/>
    <mergeCell ref="K18:Q19"/>
    <mergeCell ref="D20:F20"/>
    <mergeCell ref="D41:J41"/>
    <mergeCell ref="F26:J26"/>
    <mergeCell ref="D2:J2"/>
    <mergeCell ref="D3:J4"/>
    <mergeCell ref="D6:J6"/>
    <mergeCell ref="D12:J12"/>
    <mergeCell ref="D18:J1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P37"/>
  <sheetViews>
    <sheetView showGridLines="0" workbookViewId="0">
      <selection activeCell="F2" sqref="F2:O3"/>
    </sheetView>
  </sheetViews>
  <sheetFormatPr defaultRowHeight="15" x14ac:dyDescent="0.25"/>
  <cols>
    <col min="1" max="1" width="2.85546875" customWidth="1"/>
    <col min="4" max="4" width="2.85546875" customWidth="1"/>
    <col min="5" max="5" width="14.42578125" bestFit="1" customWidth="1"/>
    <col min="6" max="6" width="11.140625" bestFit="1" customWidth="1"/>
    <col min="7" max="7" width="21.42578125" customWidth="1"/>
    <col min="8" max="8" width="10.7109375" bestFit="1" customWidth="1"/>
    <col min="9" max="9" width="12.85546875" bestFit="1" customWidth="1"/>
    <col min="10" max="10" width="16.7109375" customWidth="1"/>
    <col min="11" max="11" width="10.7109375" bestFit="1" customWidth="1"/>
    <col min="12" max="12" width="12.85546875" bestFit="1" customWidth="1"/>
    <col min="13" max="13" width="13.85546875" bestFit="1" customWidth="1"/>
    <col min="14" max="14" width="10.7109375" bestFit="1" customWidth="1"/>
    <col min="15" max="15" width="12.85546875" bestFit="1" customWidth="1"/>
    <col min="16" max="16" width="13.7109375" bestFit="1" customWidth="1"/>
  </cols>
  <sheetData>
    <row r="2" spans="2:16" ht="15" customHeight="1" x14ac:dyDescent="0.25">
      <c r="B2" s="165" t="s">
        <v>124</v>
      </c>
      <c r="C2" s="165"/>
      <c r="E2" s="160" t="s">
        <v>38</v>
      </c>
      <c r="F2" s="119" t="s">
        <v>44</v>
      </c>
      <c r="G2" s="120"/>
      <c r="H2" s="120"/>
      <c r="I2" s="120"/>
      <c r="J2" s="120"/>
      <c r="K2" s="120"/>
      <c r="L2" s="120"/>
      <c r="M2" s="120"/>
      <c r="N2" s="120"/>
      <c r="O2" s="121"/>
      <c r="P2" s="53"/>
    </row>
    <row r="3" spans="2:16" x14ac:dyDescent="0.25">
      <c r="B3" s="165"/>
      <c r="C3" s="165"/>
      <c r="E3" s="160"/>
      <c r="F3" s="125"/>
      <c r="G3" s="126"/>
      <c r="H3" s="126"/>
      <c r="I3" s="126"/>
      <c r="J3" s="126"/>
      <c r="K3" s="126"/>
      <c r="L3" s="126"/>
      <c r="M3" s="126"/>
      <c r="N3" s="126"/>
      <c r="O3" s="127"/>
      <c r="P3" s="53"/>
    </row>
    <row r="4" spans="2:16" ht="15" customHeight="1" x14ac:dyDescent="0.25">
      <c r="B4" s="165"/>
      <c r="C4" s="165"/>
      <c r="E4" s="35" t="s">
        <v>39</v>
      </c>
      <c r="F4" s="150" t="s">
        <v>40</v>
      </c>
      <c r="G4" s="151"/>
      <c r="H4" s="151"/>
      <c r="I4" s="151"/>
      <c r="J4" s="151"/>
      <c r="K4" s="151"/>
      <c r="L4" s="151"/>
      <c r="M4" s="151"/>
      <c r="N4" s="151"/>
      <c r="O4" s="128"/>
      <c r="P4" s="53"/>
    </row>
    <row r="5" spans="2:16" ht="15" customHeight="1" x14ac:dyDescent="0.25">
      <c r="B5" s="165"/>
      <c r="C5" s="165"/>
      <c r="E5" s="161" t="s">
        <v>41</v>
      </c>
      <c r="F5" s="152" t="s">
        <v>42</v>
      </c>
      <c r="G5" s="153"/>
      <c r="H5" s="153"/>
      <c r="I5" s="153"/>
      <c r="J5" s="153"/>
      <c r="K5" s="153"/>
      <c r="L5" s="153"/>
      <c r="M5" s="153"/>
      <c r="N5" s="153"/>
      <c r="O5" s="154"/>
      <c r="P5" s="38"/>
    </row>
    <row r="6" spans="2:16" x14ac:dyDescent="0.25">
      <c r="B6" s="165"/>
      <c r="C6" s="165"/>
      <c r="E6" s="161"/>
      <c r="F6" s="155"/>
      <c r="G6" s="156"/>
      <c r="H6" s="156"/>
      <c r="I6" s="156"/>
      <c r="J6" s="156"/>
      <c r="K6" s="156"/>
      <c r="L6" s="156"/>
      <c r="M6" s="156"/>
      <c r="N6" s="156"/>
      <c r="O6" s="157"/>
      <c r="P6" s="38"/>
    </row>
    <row r="8" spans="2:16" x14ac:dyDescent="0.25">
      <c r="B8" s="148" t="s">
        <v>59</v>
      </c>
      <c r="C8" s="148"/>
      <c r="D8" s="63"/>
      <c r="E8" s="158" t="s">
        <v>43</v>
      </c>
      <c r="F8" s="159"/>
      <c r="G8" s="60" t="s">
        <v>35</v>
      </c>
      <c r="H8" s="161" t="s">
        <v>36</v>
      </c>
      <c r="I8" s="161"/>
      <c r="J8" s="161"/>
      <c r="K8" s="161"/>
      <c r="L8" s="162" t="s">
        <v>37</v>
      </c>
      <c r="M8" s="163"/>
      <c r="N8" s="163"/>
      <c r="O8" s="164"/>
      <c r="P8" s="50"/>
    </row>
    <row r="9" spans="2:16" ht="27" customHeight="1" x14ac:dyDescent="0.25">
      <c r="B9" s="148"/>
      <c r="C9" s="148"/>
      <c r="D9" s="64"/>
      <c r="E9" s="30" t="s">
        <v>34</v>
      </c>
      <c r="F9" s="30" t="s">
        <v>54</v>
      </c>
      <c r="G9" s="66" t="s">
        <v>123</v>
      </c>
      <c r="H9" s="5">
        <v>44936</v>
      </c>
      <c r="I9" s="5">
        <v>45027</v>
      </c>
      <c r="J9" s="5">
        <v>45118</v>
      </c>
      <c r="K9" s="5">
        <v>45216</v>
      </c>
      <c r="L9" s="71">
        <v>44938</v>
      </c>
      <c r="M9" s="71">
        <v>45055</v>
      </c>
      <c r="N9" s="71">
        <v>45120</v>
      </c>
      <c r="O9" s="71">
        <v>45239</v>
      </c>
      <c r="P9" s="51"/>
    </row>
    <row r="10" spans="2:16" x14ac:dyDescent="0.25">
      <c r="B10" s="118" t="s">
        <v>60</v>
      </c>
      <c r="C10" s="118"/>
      <c r="D10" s="48"/>
      <c r="E10" s="4" t="s">
        <v>45</v>
      </c>
      <c r="F10" s="61" t="s">
        <v>55</v>
      </c>
      <c r="G10" s="3">
        <v>500</v>
      </c>
      <c r="H10" s="20">
        <v>152</v>
      </c>
      <c r="I10" s="20">
        <v>108</v>
      </c>
      <c r="J10" s="20">
        <v>128</v>
      </c>
      <c r="K10" s="20">
        <v>129</v>
      </c>
      <c r="L10" s="20">
        <v>144</v>
      </c>
      <c r="M10" s="54">
        <v>108</v>
      </c>
      <c r="N10" s="72">
        <v>114</v>
      </c>
      <c r="O10" s="72">
        <v>100</v>
      </c>
      <c r="P10" s="33"/>
    </row>
    <row r="11" spans="2:16" x14ac:dyDescent="0.25">
      <c r="B11" s="118"/>
      <c r="C11" s="118"/>
      <c r="D11" s="48"/>
      <c r="E11" s="4" t="s">
        <v>46</v>
      </c>
      <c r="F11" s="61" t="s">
        <v>55</v>
      </c>
      <c r="G11" s="3">
        <v>100</v>
      </c>
      <c r="H11" s="72">
        <v>140</v>
      </c>
      <c r="I11" s="72">
        <v>37</v>
      </c>
      <c r="J11" s="72">
        <v>28</v>
      </c>
      <c r="K11" s="72">
        <v>36</v>
      </c>
      <c r="L11" s="72">
        <v>108</v>
      </c>
      <c r="M11" s="72">
        <v>25</v>
      </c>
      <c r="N11" s="72">
        <v>17</v>
      </c>
      <c r="O11" s="72">
        <v>39</v>
      </c>
    </row>
    <row r="12" spans="2:16" x14ac:dyDescent="0.25">
      <c r="B12" s="118"/>
      <c r="C12" s="118"/>
      <c r="D12" s="48"/>
      <c r="E12" s="4" t="s">
        <v>47</v>
      </c>
      <c r="F12" s="61" t="s">
        <v>55</v>
      </c>
      <c r="G12" s="3">
        <v>5</v>
      </c>
      <c r="H12" s="54">
        <v>11.331589806833435</v>
      </c>
      <c r="I12" s="54">
        <v>3.0043425418811966</v>
      </c>
      <c r="J12" s="54">
        <v>3.0043425418811966</v>
      </c>
      <c r="K12" s="54">
        <v>3.0043425418811966</v>
      </c>
      <c r="L12" s="54">
        <v>10.948454638489146</v>
      </c>
      <c r="M12" s="54">
        <v>3.1976869194141919</v>
      </c>
      <c r="N12" s="54">
        <v>1.904305944131506</v>
      </c>
      <c r="O12" s="54">
        <v>5.6985104394782473</v>
      </c>
      <c r="P12" s="52"/>
    </row>
    <row r="13" spans="2:16" x14ac:dyDescent="0.25">
      <c r="B13" s="118"/>
      <c r="C13" s="118"/>
      <c r="D13" s="48"/>
      <c r="E13" s="4" t="s">
        <v>48</v>
      </c>
      <c r="F13" s="61" t="s">
        <v>55</v>
      </c>
      <c r="G13" s="3">
        <v>0.1</v>
      </c>
      <c r="H13" s="54">
        <v>0.2</v>
      </c>
      <c r="I13" s="54">
        <v>0.2</v>
      </c>
      <c r="J13" s="54">
        <v>0.2</v>
      </c>
      <c r="K13" s="54">
        <v>0.2</v>
      </c>
      <c r="L13" s="54">
        <v>0.24</v>
      </c>
      <c r="M13" s="54">
        <v>0.08</v>
      </c>
      <c r="N13" s="54">
        <v>0.06</v>
      </c>
      <c r="O13" s="54">
        <v>0.13</v>
      </c>
    </row>
    <row r="14" spans="2:16" x14ac:dyDescent="0.25">
      <c r="B14" s="118"/>
      <c r="C14" s="118"/>
      <c r="D14" s="48"/>
      <c r="E14" s="4" t="s">
        <v>49</v>
      </c>
      <c r="F14" s="61" t="s">
        <v>55</v>
      </c>
      <c r="G14" s="3">
        <v>2</v>
      </c>
      <c r="H14" s="54">
        <v>0.5</v>
      </c>
      <c r="I14" s="54">
        <v>1</v>
      </c>
      <c r="J14" s="54">
        <v>0.57999999999999996</v>
      </c>
      <c r="K14" s="54">
        <v>1</v>
      </c>
      <c r="L14" s="54">
        <v>0.5</v>
      </c>
      <c r="M14" s="54">
        <v>0.1</v>
      </c>
      <c r="N14" s="54">
        <v>0.5</v>
      </c>
      <c r="O14" s="54">
        <v>0.5</v>
      </c>
      <c r="P14" s="52"/>
    </row>
    <row r="15" spans="2:16" x14ac:dyDescent="0.25">
      <c r="B15" s="118"/>
      <c r="C15" s="118"/>
      <c r="D15" s="48"/>
      <c r="E15" s="4" t="s">
        <v>50</v>
      </c>
      <c r="F15" s="61" t="s">
        <v>55</v>
      </c>
      <c r="G15" s="3">
        <v>10</v>
      </c>
      <c r="H15" s="54">
        <v>0.28000000000000003</v>
      </c>
      <c r="I15" s="54">
        <v>0.7</v>
      </c>
      <c r="J15" s="54">
        <v>1.02</v>
      </c>
      <c r="K15" s="54">
        <v>1.21</v>
      </c>
      <c r="L15" s="54">
        <v>0.41</v>
      </c>
      <c r="M15" s="54">
        <v>0.64</v>
      </c>
      <c r="N15" s="54">
        <v>0.86</v>
      </c>
      <c r="O15" s="54">
        <v>0.5</v>
      </c>
      <c r="P15" s="52"/>
    </row>
    <row r="16" spans="2:16" x14ac:dyDescent="0.25">
      <c r="B16" s="118"/>
      <c r="C16" s="118"/>
      <c r="D16" s="48"/>
      <c r="E16" s="4" t="s">
        <v>51</v>
      </c>
      <c r="F16" s="61" t="s">
        <v>55</v>
      </c>
      <c r="G16" s="3">
        <v>1</v>
      </c>
      <c r="H16" s="49">
        <v>3.5999999999999997E-2</v>
      </c>
      <c r="I16" s="49">
        <v>0.06</v>
      </c>
      <c r="J16" s="49">
        <v>0.08</v>
      </c>
      <c r="K16" s="49">
        <v>0.23</v>
      </c>
      <c r="L16" s="49">
        <v>0.02</v>
      </c>
      <c r="M16" s="49">
        <v>0.02</v>
      </c>
      <c r="N16" s="49">
        <v>0.01</v>
      </c>
      <c r="O16" s="49">
        <v>0.05</v>
      </c>
      <c r="P16" s="52"/>
    </row>
    <row r="17" spans="2:16" x14ac:dyDescent="0.25">
      <c r="B17" s="3" t="s">
        <v>55</v>
      </c>
      <c r="C17" s="3" t="s">
        <v>61</v>
      </c>
      <c r="D17" s="2"/>
      <c r="E17" s="4" t="s">
        <v>52</v>
      </c>
      <c r="F17" s="61" t="s">
        <v>56</v>
      </c>
      <c r="G17" s="3">
        <v>5</v>
      </c>
      <c r="H17" s="54">
        <v>4.1100000000000003</v>
      </c>
      <c r="I17" s="54">
        <v>4.9800000000000004</v>
      </c>
      <c r="J17" s="54">
        <v>5.0599999999999996</v>
      </c>
      <c r="K17" s="54">
        <v>3.67</v>
      </c>
      <c r="L17" s="54">
        <v>6.3</v>
      </c>
      <c r="M17" s="54">
        <v>7.54</v>
      </c>
      <c r="N17" s="54">
        <v>8</v>
      </c>
      <c r="O17" s="54">
        <v>6.5</v>
      </c>
      <c r="P17" s="52"/>
    </row>
    <row r="18" spans="2:16" x14ac:dyDescent="0.25">
      <c r="B18" s="3" t="s">
        <v>56</v>
      </c>
      <c r="C18" s="3" t="s">
        <v>62</v>
      </c>
      <c r="D18" s="2"/>
      <c r="E18" s="4" t="s">
        <v>0</v>
      </c>
      <c r="F18" s="61" t="s">
        <v>57</v>
      </c>
      <c r="G18" s="62" t="s">
        <v>58</v>
      </c>
      <c r="H18" s="54">
        <v>6.94</v>
      </c>
      <c r="I18" s="54">
        <v>7.2</v>
      </c>
      <c r="J18" s="54">
        <v>7.21</v>
      </c>
      <c r="K18" s="54">
        <v>7.18</v>
      </c>
      <c r="L18" s="54">
        <v>7.1</v>
      </c>
      <c r="M18" s="54">
        <v>7.5</v>
      </c>
      <c r="N18" s="54">
        <v>6.6</v>
      </c>
      <c r="O18" s="54">
        <v>7.6</v>
      </c>
      <c r="P18" s="52"/>
    </row>
    <row r="19" spans="2:16" x14ac:dyDescent="0.25">
      <c r="B19" s="3" t="s">
        <v>57</v>
      </c>
      <c r="C19" s="3" t="s">
        <v>63</v>
      </c>
      <c r="D19" s="2"/>
      <c r="E19" s="67" t="s">
        <v>53</v>
      </c>
      <c r="F19" s="68" t="s">
        <v>55</v>
      </c>
      <c r="G19" s="69">
        <v>600</v>
      </c>
      <c r="H19" s="73">
        <v>3100</v>
      </c>
      <c r="I19" s="73">
        <v>296</v>
      </c>
      <c r="J19" s="73">
        <v>27</v>
      </c>
      <c r="K19" s="73">
        <v>1440</v>
      </c>
      <c r="L19" s="73">
        <v>1940</v>
      </c>
      <c r="M19" s="73">
        <v>625</v>
      </c>
      <c r="N19" s="73">
        <v>352</v>
      </c>
      <c r="O19" s="73">
        <v>900</v>
      </c>
      <c r="P19" s="52"/>
    </row>
    <row r="20" spans="2:16" x14ac:dyDescent="0.25">
      <c r="B20" s="129" t="s">
        <v>64</v>
      </c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65"/>
    </row>
    <row r="23" spans="2:16" x14ac:dyDescent="0.25">
      <c r="H23" s="149" t="s">
        <v>65</v>
      </c>
      <c r="I23" s="149"/>
      <c r="J23" s="149"/>
    </row>
    <row r="25" spans="2:16" ht="15" customHeight="1" x14ac:dyDescent="0.25">
      <c r="H25" s="132" t="s">
        <v>66</v>
      </c>
      <c r="I25" s="132"/>
      <c r="J25" s="132" t="s">
        <v>71</v>
      </c>
      <c r="K25" s="132" t="s">
        <v>72</v>
      </c>
      <c r="L25" s="132"/>
      <c r="M25" s="132"/>
      <c r="N25" s="132"/>
      <c r="O25" s="132"/>
      <c r="P25" s="132"/>
    </row>
    <row r="26" spans="2:16" ht="15" customHeight="1" x14ac:dyDescent="0.25">
      <c r="H26" s="132"/>
      <c r="I26" s="132"/>
      <c r="J26" s="132"/>
      <c r="K26" s="132"/>
      <c r="L26" s="132"/>
      <c r="M26" s="132"/>
      <c r="N26" s="132"/>
      <c r="O26" s="132"/>
      <c r="P26" s="132"/>
    </row>
    <row r="27" spans="2:16" ht="15" customHeight="1" x14ac:dyDescent="0.25">
      <c r="H27" s="144" t="s">
        <v>67</v>
      </c>
      <c r="I27" s="144"/>
      <c r="J27" s="138" t="s">
        <v>118</v>
      </c>
      <c r="K27" s="133" t="s">
        <v>73</v>
      </c>
      <c r="L27" s="133"/>
      <c r="M27" s="133"/>
      <c r="N27" s="133"/>
      <c r="O27" s="133"/>
      <c r="P27" s="133"/>
    </row>
    <row r="28" spans="2:16" ht="15" customHeight="1" x14ac:dyDescent="0.25">
      <c r="H28" s="144"/>
      <c r="I28" s="144"/>
      <c r="J28" s="138"/>
      <c r="K28" s="133"/>
      <c r="L28" s="133"/>
      <c r="M28" s="133"/>
      <c r="N28" s="133"/>
      <c r="O28" s="133"/>
      <c r="P28" s="133"/>
    </row>
    <row r="29" spans="2:16" ht="15" customHeight="1" x14ac:dyDescent="0.25">
      <c r="H29" s="145" t="s">
        <v>68</v>
      </c>
      <c r="I29" s="145"/>
      <c r="J29" s="139" t="s">
        <v>114</v>
      </c>
      <c r="K29" s="134" t="s">
        <v>74</v>
      </c>
      <c r="L29" s="134"/>
      <c r="M29" s="134"/>
      <c r="N29" s="134"/>
      <c r="O29" s="134"/>
      <c r="P29" s="134"/>
    </row>
    <row r="30" spans="2:16" ht="15" customHeight="1" x14ac:dyDescent="0.25">
      <c r="E30" s="107" t="s">
        <v>119</v>
      </c>
      <c r="F30" s="107"/>
      <c r="H30" s="145"/>
      <c r="I30" s="145"/>
      <c r="J30" s="139"/>
      <c r="K30" s="134"/>
      <c r="L30" s="134"/>
      <c r="M30" s="134"/>
      <c r="N30" s="134"/>
      <c r="O30" s="134"/>
      <c r="P30" s="134"/>
    </row>
    <row r="31" spans="2:16" ht="15" customHeight="1" x14ac:dyDescent="0.25">
      <c r="H31" s="146" t="s">
        <v>69</v>
      </c>
      <c r="I31" s="146"/>
      <c r="J31" s="140" t="s">
        <v>115</v>
      </c>
      <c r="K31" s="135" t="s">
        <v>75</v>
      </c>
      <c r="L31" s="135"/>
      <c r="M31" s="135"/>
      <c r="N31" s="135"/>
      <c r="O31" s="135"/>
      <c r="P31" s="135"/>
    </row>
    <row r="32" spans="2:16" ht="15" customHeight="1" x14ac:dyDescent="0.25">
      <c r="H32" s="146"/>
      <c r="I32" s="146"/>
      <c r="J32" s="141"/>
      <c r="K32" s="135"/>
      <c r="L32" s="135"/>
      <c r="M32" s="135"/>
      <c r="N32" s="135"/>
      <c r="O32" s="135"/>
      <c r="P32" s="135"/>
    </row>
    <row r="33" spans="8:16" ht="15" customHeight="1" x14ac:dyDescent="0.25">
      <c r="H33" s="147" t="s">
        <v>108</v>
      </c>
      <c r="I33" s="147"/>
      <c r="J33" s="142" t="s">
        <v>116</v>
      </c>
      <c r="K33" s="136" t="s">
        <v>76</v>
      </c>
      <c r="L33" s="136"/>
      <c r="M33" s="136"/>
      <c r="N33" s="136"/>
      <c r="O33" s="136"/>
      <c r="P33" s="136"/>
    </row>
    <row r="34" spans="8:16" ht="15" customHeight="1" x14ac:dyDescent="0.25">
      <c r="H34" s="147"/>
      <c r="I34" s="147"/>
      <c r="J34" s="142"/>
      <c r="K34" s="136"/>
      <c r="L34" s="136"/>
      <c r="M34" s="136"/>
      <c r="N34" s="136"/>
      <c r="O34" s="136"/>
      <c r="P34" s="136"/>
    </row>
    <row r="35" spans="8:16" ht="15" customHeight="1" x14ac:dyDescent="0.25">
      <c r="H35" s="143" t="s">
        <v>70</v>
      </c>
      <c r="I35" s="143"/>
      <c r="J35" s="131" t="s">
        <v>117</v>
      </c>
      <c r="K35" s="137" t="s">
        <v>77</v>
      </c>
      <c r="L35" s="137"/>
      <c r="M35" s="137"/>
      <c r="N35" s="137"/>
      <c r="O35" s="137"/>
      <c r="P35" s="137"/>
    </row>
    <row r="36" spans="8:16" ht="15" customHeight="1" x14ac:dyDescent="0.25">
      <c r="H36" s="143"/>
      <c r="I36" s="143"/>
      <c r="J36" s="131"/>
      <c r="K36" s="137"/>
      <c r="L36" s="137"/>
      <c r="M36" s="137"/>
      <c r="N36" s="137"/>
      <c r="O36" s="137"/>
      <c r="P36" s="137"/>
    </row>
    <row r="37" spans="8:16" x14ac:dyDescent="0.25">
      <c r="H37" s="40"/>
      <c r="I37" s="40"/>
      <c r="J37" s="40"/>
      <c r="K37" s="40"/>
      <c r="L37" s="40"/>
      <c r="M37" s="40"/>
      <c r="N37" s="40"/>
      <c r="O37" s="40"/>
      <c r="P37" s="40"/>
    </row>
  </sheetData>
  <mergeCells count="32">
    <mergeCell ref="B10:C16"/>
    <mergeCell ref="B8:C9"/>
    <mergeCell ref="B20:O20"/>
    <mergeCell ref="H23:J23"/>
    <mergeCell ref="F2:O3"/>
    <mergeCell ref="F4:O4"/>
    <mergeCell ref="F5:O6"/>
    <mergeCell ref="E8:F8"/>
    <mergeCell ref="E2:E3"/>
    <mergeCell ref="E5:E6"/>
    <mergeCell ref="H8:K8"/>
    <mergeCell ref="L8:O8"/>
    <mergeCell ref="B2:C6"/>
    <mergeCell ref="H35:I36"/>
    <mergeCell ref="E30:F30"/>
    <mergeCell ref="H25:I26"/>
    <mergeCell ref="H27:I28"/>
    <mergeCell ref="H29:I30"/>
    <mergeCell ref="H31:I32"/>
    <mergeCell ref="H33:I34"/>
    <mergeCell ref="J35:J36"/>
    <mergeCell ref="K25:P26"/>
    <mergeCell ref="K27:P28"/>
    <mergeCell ref="K29:P30"/>
    <mergeCell ref="K31:P32"/>
    <mergeCell ref="K33:P34"/>
    <mergeCell ref="K35:P36"/>
    <mergeCell ref="J25:J26"/>
    <mergeCell ref="J27:J28"/>
    <mergeCell ref="J29:J30"/>
    <mergeCell ref="J31:J32"/>
    <mergeCell ref="J33:J34"/>
  </mergeCells>
  <pageMargins left="0.511811024" right="0.511811024" top="0.78740157499999996" bottom="0.78740157499999996" header="0.31496062000000002" footer="0.31496062000000002"/>
  <pageSetup paperSize="9"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C2:O23"/>
  <sheetViews>
    <sheetView showGridLines="0" workbookViewId="0">
      <selection activeCell="C2" sqref="C2:N2"/>
    </sheetView>
  </sheetViews>
  <sheetFormatPr defaultRowHeight="15" x14ac:dyDescent="0.25"/>
  <cols>
    <col min="1" max="1" width="5.7109375" customWidth="1"/>
    <col min="2" max="2" width="2.7109375" customWidth="1"/>
    <col min="3" max="3" width="15" customWidth="1"/>
    <col min="4" max="4" width="19" customWidth="1"/>
    <col min="5" max="5" width="12.42578125" bestFit="1" customWidth="1"/>
    <col min="7" max="7" width="10" bestFit="1" customWidth="1"/>
    <col min="8" max="8" width="14.42578125" bestFit="1" customWidth="1"/>
    <col min="9" max="9" width="14.140625" bestFit="1" customWidth="1"/>
    <col min="11" max="11" width="11.28515625" bestFit="1" customWidth="1"/>
  </cols>
  <sheetData>
    <row r="2" spans="3:15" ht="15" customHeight="1" x14ac:dyDescent="0.25">
      <c r="C2" s="167" t="s">
        <v>79</v>
      </c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9"/>
    </row>
    <row r="4" spans="3:15" x14ac:dyDescent="0.25">
      <c r="C4" s="114" t="s">
        <v>125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</row>
    <row r="5" spans="3:15" ht="9.9499999999999993" customHeight="1" x14ac:dyDescent="0.25"/>
    <row r="6" spans="3:15" x14ac:dyDescent="0.25">
      <c r="C6" s="26"/>
      <c r="D6" s="7" t="s">
        <v>34</v>
      </c>
      <c r="E6" s="7" t="s">
        <v>45</v>
      </c>
      <c r="F6" s="7" t="s">
        <v>46</v>
      </c>
      <c r="G6" s="7" t="s">
        <v>47</v>
      </c>
      <c r="H6" s="7" t="s">
        <v>48</v>
      </c>
      <c r="I6" s="7" t="s">
        <v>49</v>
      </c>
      <c r="J6" s="7" t="s">
        <v>50</v>
      </c>
      <c r="K6" s="7" t="s">
        <v>51</v>
      </c>
      <c r="L6" s="7" t="s">
        <v>52</v>
      </c>
      <c r="M6" s="7" t="s">
        <v>0</v>
      </c>
      <c r="N6" s="75" t="s">
        <v>53</v>
      </c>
      <c r="O6" s="183" t="s">
        <v>130</v>
      </c>
    </row>
    <row r="7" spans="3:15" ht="30" customHeight="1" x14ac:dyDescent="0.25">
      <c r="C7" s="170" t="s">
        <v>35</v>
      </c>
      <c r="D7" s="74" t="s">
        <v>78</v>
      </c>
      <c r="E7" s="22">
        <v>500</v>
      </c>
      <c r="F7" s="22">
        <v>100</v>
      </c>
      <c r="G7" s="22">
        <v>5</v>
      </c>
      <c r="H7" s="22">
        <v>0.1</v>
      </c>
      <c r="I7" s="22">
        <v>2</v>
      </c>
      <c r="J7" s="22">
        <v>10</v>
      </c>
      <c r="K7" s="22">
        <v>1</v>
      </c>
      <c r="L7" s="22">
        <v>5</v>
      </c>
      <c r="M7" s="22" t="s">
        <v>58</v>
      </c>
      <c r="N7" s="22">
        <v>600</v>
      </c>
    </row>
    <row r="8" spans="3:15" ht="15" customHeight="1" x14ac:dyDescent="0.25">
      <c r="C8" s="171"/>
      <c r="D8" s="74" t="s">
        <v>54</v>
      </c>
      <c r="E8" s="22" t="s">
        <v>55</v>
      </c>
      <c r="F8" s="22" t="s">
        <v>55</v>
      </c>
      <c r="G8" s="22" t="s">
        <v>55</v>
      </c>
      <c r="H8" s="22" t="s">
        <v>55</v>
      </c>
      <c r="I8" s="22" t="s">
        <v>55</v>
      </c>
      <c r="J8" s="22" t="s">
        <v>55</v>
      </c>
      <c r="K8" s="22" t="s">
        <v>55</v>
      </c>
      <c r="L8" s="22" t="s">
        <v>56</v>
      </c>
      <c r="M8" s="22" t="s">
        <v>57</v>
      </c>
      <c r="N8" s="22" t="s">
        <v>55</v>
      </c>
    </row>
    <row r="9" spans="3:15" ht="15" customHeight="1" x14ac:dyDescent="0.25">
      <c r="C9" s="166" t="s">
        <v>36</v>
      </c>
      <c r="D9" s="5">
        <v>45091</v>
      </c>
      <c r="E9" s="20"/>
      <c r="F9" s="21"/>
      <c r="G9" s="54"/>
      <c r="H9" s="49"/>
      <c r="I9" s="54"/>
      <c r="J9" s="49"/>
      <c r="K9" s="49"/>
      <c r="L9" s="49"/>
      <c r="M9" s="54"/>
      <c r="N9" s="20"/>
    </row>
    <row r="10" spans="3:15" x14ac:dyDescent="0.25">
      <c r="C10" s="166"/>
      <c r="D10" s="5">
        <v>45092</v>
      </c>
      <c r="E10" s="20"/>
      <c r="F10" s="21"/>
      <c r="G10" s="54"/>
      <c r="H10" s="49"/>
      <c r="I10" s="54"/>
      <c r="J10" s="49"/>
      <c r="K10" s="49"/>
      <c r="L10" s="49"/>
      <c r="M10" s="54"/>
      <c r="N10" s="20"/>
    </row>
    <row r="11" spans="3:15" x14ac:dyDescent="0.25">
      <c r="C11" s="166"/>
      <c r="D11" s="5">
        <v>45093</v>
      </c>
      <c r="E11" s="20"/>
      <c r="F11" s="21"/>
      <c r="G11" s="54"/>
      <c r="H11" s="49"/>
      <c r="I11" s="54"/>
      <c r="J11" s="49"/>
      <c r="K11" s="49"/>
      <c r="L11" s="49"/>
      <c r="M11" s="54"/>
      <c r="N11" s="20"/>
    </row>
    <row r="12" spans="3:15" x14ac:dyDescent="0.25">
      <c r="C12" s="166"/>
      <c r="D12" s="5">
        <v>45094</v>
      </c>
      <c r="E12" s="20"/>
      <c r="F12" s="21"/>
      <c r="G12" s="54"/>
      <c r="H12" s="49"/>
      <c r="I12" s="54"/>
      <c r="J12" s="49"/>
      <c r="K12" s="49"/>
      <c r="L12" s="49"/>
      <c r="M12" s="54"/>
      <c r="N12" s="20"/>
    </row>
    <row r="15" spans="3:15" x14ac:dyDescent="0.25">
      <c r="C15" s="114" t="s">
        <v>126</v>
      </c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</row>
    <row r="16" spans="3:15" ht="9.9499999999999993" customHeight="1" x14ac:dyDescent="0.25"/>
    <row r="17" spans="3:15" x14ac:dyDescent="0.25">
      <c r="C17" s="26"/>
      <c r="D17" s="56" t="s">
        <v>34</v>
      </c>
      <c r="E17" s="56" t="s">
        <v>45</v>
      </c>
      <c r="F17" s="56" t="s">
        <v>46</v>
      </c>
      <c r="G17" s="56" t="s">
        <v>47</v>
      </c>
      <c r="H17" s="56" t="s">
        <v>48</v>
      </c>
      <c r="I17" s="56" t="s">
        <v>49</v>
      </c>
      <c r="J17" s="56" t="s">
        <v>50</v>
      </c>
      <c r="K17" s="56" t="s">
        <v>51</v>
      </c>
      <c r="L17" s="56" t="s">
        <v>52</v>
      </c>
      <c r="M17" s="56" t="s">
        <v>0</v>
      </c>
      <c r="N17" s="75" t="s">
        <v>53</v>
      </c>
      <c r="O17" s="183" t="s">
        <v>130</v>
      </c>
    </row>
    <row r="18" spans="3:15" ht="30" customHeight="1" x14ac:dyDescent="0.25">
      <c r="C18" s="170" t="s">
        <v>35</v>
      </c>
      <c r="D18" s="74" t="s">
        <v>78</v>
      </c>
      <c r="E18" s="22">
        <v>500</v>
      </c>
      <c r="F18" s="22">
        <v>100</v>
      </c>
      <c r="G18" s="22">
        <v>5</v>
      </c>
      <c r="H18" s="22">
        <v>0.1</v>
      </c>
      <c r="I18" s="22">
        <v>2</v>
      </c>
      <c r="J18" s="22">
        <v>10</v>
      </c>
      <c r="K18" s="22">
        <v>1</v>
      </c>
      <c r="L18" s="22">
        <v>5</v>
      </c>
      <c r="M18" s="22" t="s">
        <v>58</v>
      </c>
      <c r="N18" s="22">
        <v>600</v>
      </c>
    </row>
    <row r="19" spans="3:15" ht="15" customHeight="1" x14ac:dyDescent="0.25">
      <c r="C19" s="171"/>
      <c r="D19" s="74" t="s">
        <v>54</v>
      </c>
      <c r="E19" s="22" t="s">
        <v>55</v>
      </c>
      <c r="F19" s="22" t="s">
        <v>55</v>
      </c>
      <c r="G19" s="22" t="s">
        <v>55</v>
      </c>
      <c r="H19" s="22" t="s">
        <v>55</v>
      </c>
      <c r="I19" s="22" t="s">
        <v>55</v>
      </c>
      <c r="J19" s="22" t="s">
        <v>55</v>
      </c>
      <c r="K19" s="22" t="s">
        <v>55</v>
      </c>
      <c r="L19" s="22" t="s">
        <v>56</v>
      </c>
      <c r="M19" s="22" t="s">
        <v>57</v>
      </c>
      <c r="N19" s="22" t="s">
        <v>55</v>
      </c>
    </row>
    <row r="20" spans="3:15" x14ac:dyDescent="0.25">
      <c r="C20" s="166" t="s">
        <v>37</v>
      </c>
      <c r="D20" s="5">
        <v>45091</v>
      </c>
      <c r="E20" s="20"/>
      <c r="F20" s="21"/>
      <c r="G20" s="54"/>
      <c r="H20" s="20"/>
      <c r="I20" s="54"/>
      <c r="J20" s="49"/>
      <c r="K20" s="49"/>
      <c r="L20" s="49"/>
      <c r="M20" s="54"/>
      <c r="N20" s="20"/>
    </row>
    <row r="21" spans="3:15" x14ac:dyDescent="0.25">
      <c r="C21" s="166"/>
      <c r="D21" s="5">
        <v>45092</v>
      </c>
      <c r="E21" s="20"/>
      <c r="F21" s="21"/>
      <c r="G21" s="54"/>
      <c r="H21" s="20"/>
      <c r="I21" s="54"/>
      <c r="J21" s="49"/>
      <c r="K21" s="49"/>
      <c r="L21" s="49"/>
      <c r="M21" s="54"/>
      <c r="N21" s="20"/>
    </row>
    <row r="22" spans="3:15" x14ac:dyDescent="0.25">
      <c r="C22" s="166"/>
      <c r="D22" s="5">
        <v>45093</v>
      </c>
      <c r="E22" s="20"/>
      <c r="F22" s="21"/>
      <c r="G22" s="54"/>
      <c r="H22" s="20"/>
      <c r="I22" s="54"/>
      <c r="J22" s="49"/>
      <c r="K22" s="49"/>
      <c r="L22" s="49"/>
      <c r="M22" s="54"/>
      <c r="N22" s="20"/>
    </row>
    <row r="23" spans="3:15" x14ac:dyDescent="0.25">
      <c r="C23" s="166"/>
      <c r="D23" s="5">
        <v>45094</v>
      </c>
      <c r="E23" s="20"/>
      <c r="F23" s="21"/>
      <c r="G23" s="54"/>
      <c r="H23" s="20"/>
      <c r="I23" s="54"/>
      <c r="J23" s="49"/>
      <c r="K23" s="49"/>
      <c r="L23" s="49"/>
      <c r="M23" s="54"/>
      <c r="N23" s="20"/>
    </row>
  </sheetData>
  <mergeCells count="7">
    <mergeCell ref="C4:N4"/>
    <mergeCell ref="C9:C12"/>
    <mergeCell ref="C15:N15"/>
    <mergeCell ref="C20:C23"/>
    <mergeCell ref="C2:N2"/>
    <mergeCell ref="C7:C8"/>
    <mergeCell ref="C18:C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C2:N24"/>
  <sheetViews>
    <sheetView showGridLines="0" workbookViewId="0">
      <selection activeCell="C2" sqref="C2:N2"/>
    </sheetView>
  </sheetViews>
  <sheetFormatPr defaultRowHeight="15" x14ac:dyDescent="0.25"/>
  <cols>
    <col min="1" max="1" width="5.7109375" customWidth="1"/>
    <col min="2" max="2" width="2.7109375" customWidth="1"/>
    <col min="3" max="3" width="15" customWidth="1"/>
    <col min="4" max="4" width="19" customWidth="1"/>
    <col min="5" max="5" width="12.42578125" bestFit="1" customWidth="1"/>
    <col min="7" max="7" width="10" bestFit="1" customWidth="1"/>
    <col min="8" max="8" width="14.42578125" bestFit="1" customWidth="1"/>
    <col min="9" max="9" width="14.140625" bestFit="1" customWidth="1"/>
    <col min="11" max="11" width="11.28515625" bestFit="1" customWidth="1"/>
  </cols>
  <sheetData>
    <row r="2" spans="3:14" ht="15" customHeight="1" x14ac:dyDescent="0.25">
      <c r="C2" s="167" t="s">
        <v>80</v>
      </c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9"/>
    </row>
    <row r="4" spans="3:14" x14ac:dyDescent="0.25">
      <c r="C4" s="114" t="s">
        <v>125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</row>
    <row r="5" spans="3:14" ht="9.9499999999999993" customHeight="1" x14ac:dyDescent="0.25"/>
    <row r="6" spans="3:14" x14ac:dyDescent="0.25">
      <c r="C6" s="26"/>
      <c r="D6" s="56" t="s">
        <v>34</v>
      </c>
      <c r="E6" s="56" t="s">
        <v>45</v>
      </c>
      <c r="F6" s="56" t="s">
        <v>46</v>
      </c>
      <c r="G6" s="56" t="s">
        <v>47</v>
      </c>
      <c r="H6" s="56" t="s">
        <v>48</v>
      </c>
      <c r="I6" s="56" t="s">
        <v>49</v>
      </c>
      <c r="J6" s="56" t="s">
        <v>50</v>
      </c>
      <c r="K6" s="56" t="s">
        <v>51</v>
      </c>
      <c r="L6" s="56" t="s">
        <v>52</v>
      </c>
      <c r="M6" s="56" t="s">
        <v>0</v>
      </c>
      <c r="N6" s="75" t="s">
        <v>53</v>
      </c>
    </row>
    <row r="7" spans="3:14" ht="30" customHeight="1" x14ac:dyDescent="0.25">
      <c r="C7" s="170" t="s">
        <v>35</v>
      </c>
      <c r="D7" s="74" t="s">
        <v>78</v>
      </c>
      <c r="E7" s="22">
        <v>500</v>
      </c>
      <c r="F7" s="22">
        <v>100</v>
      </c>
      <c r="G7" s="22">
        <v>5</v>
      </c>
      <c r="H7" s="22">
        <v>0.1</v>
      </c>
      <c r="I7" s="22">
        <v>2</v>
      </c>
      <c r="J7" s="22">
        <v>10</v>
      </c>
      <c r="K7" s="22">
        <v>1</v>
      </c>
      <c r="L7" s="22">
        <v>5</v>
      </c>
      <c r="M7" s="22" t="s">
        <v>58</v>
      </c>
      <c r="N7" s="22">
        <v>600</v>
      </c>
    </row>
    <row r="8" spans="3:14" ht="15" customHeight="1" x14ac:dyDescent="0.25">
      <c r="C8" s="171"/>
      <c r="D8" s="74" t="s">
        <v>54</v>
      </c>
      <c r="E8" s="22" t="s">
        <v>55</v>
      </c>
      <c r="F8" s="22" t="s">
        <v>55</v>
      </c>
      <c r="G8" s="22" t="s">
        <v>55</v>
      </c>
      <c r="H8" s="22" t="s">
        <v>55</v>
      </c>
      <c r="I8" s="22" t="s">
        <v>55</v>
      </c>
      <c r="J8" s="22" t="s">
        <v>55</v>
      </c>
      <c r="K8" s="22" t="s">
        <v>55</v>
      </c>
      <c r="L8" s="22" t="s">
        <v>56</v>
      </c>
      <c r="M8" s="22" t="s">
        <v>57</v>
      </c>
      <c r="N8" s="22" t="s">
        <v>55</v>
      </c>
    </row>
    <row r="9" spans="3:14" ht="15" customHeight="1" x14ac:dyDescent="0.25">
      <c r="C9" s="166"/>
      <c r="D9" s="5"/>
      <c r="E9" s="20"/>
      <c r="F9" s="21"/>
      <c r="G9" s="54"/>
      <c r="H9" s="49"/>
      <c r="I9" s="54"/>
      <c r="J9" s="49"/>
      <c r="K9" s="49"/>
      <c r="L9" s="49"/>
      <c r="M9" s="54"/>
      <c r="N9" s="20"/>
    </row>
    <row r="10" spans="3:14" x14ac:dyDescent="0.25">
      <c r="C10" s="166"/>
      <c r="D10" s="5"/>
      <c r="E10" s="20"/>
      <c r="F10" s="21"/>
      <c r="G10" s="54"/>
      <c r="H10" s="49"/>
      <c r="I10" s="54"/>
      <c r="J10" s="49"/>
      <c r="K10" s="49"/>
      <c r="L10" s="49"/>
      <c r="M10" s="54"/>
      <c r="N10" s="20"/>
    </row>
    <row r="11" spans="3:14" x14ac:dyDescent="0.25">
      <c r="C11" s="166"/>
      <c r="D11" s="5"/>
      <c r="E11" s="20"/>
      <c r="F11" s="21"/>
      <c r="G11" s="54"/>
      <c r="H11" s="49"/>
      <c r="I11" s="54"/>
      <c r="J11" s="49"/>
      <c r="K11" s="49"/>
      <c r="L11" s="49"/>
      <c r="M11" s="54"/>
      <c r="N11" s="20"/>
    </row>
    <row r="12" spans="3:14" x14ac:dyDescent="0.25">
      <c r="C12" s="166"/>
      <c r="D12" s="5"/>
      <c r="E12" s="20"/>
      <c r="F12" s="21"/>
      <c r="G12" s="54"/>
      <c r="H12" s="49"/>
      <c r="I12" s="54"/>
      <c r="J12" s="49"/>
      <c r="K12" s="49"/>
      <c r="L12" s="49"/>
      <c r="M12" s="54"/>
      <c r="N12" s="20"/>
    </row>
    <row r="15" spans="3:14" x14ac:dyDescent="0.25">
      <c r="C15" s="114" t="s">
        <v>126</v>
      </c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</row>
    <row r="16" spans="3:14" ht="9.9499999999999993" customHeight="1" x14ac:dyDescent="0.25"/>
    <row r="17" spans="3:14" x14ac:dyDescent="0.25">
      <c r="C17" s="26"/>
      <c r="D17" s="56" t="s">
        <v>34</v>
      </c>
      <c r="E17" s="56" t="s">
        <v>45</v>
      </c>
      <c r="F17" s="56" t="s">
        <v>46</v>
      </c>
      <c r="G17" s="56" t="s">
        <v>47</v>
      </c>
      <c r="H17" s="56" t="s">
        <v>48</v>
      </c>
      <c r="I17" s="56" t="s">
        <v>49</v>
      </c>
      <c r="J17" s="56" t="s">
        <v>50</v>
      </c>
      <c r="K17" s="56" t="s">
        <v>51</v>
      </c>
      <c r="L17" s="56" t="s">
        <v>52</v>
      </c>
      <c r="M17" s="56" t="s">
        <v>0</v>
      </c>
      <c r="N17" s="75" t="s">
        <v>53</v>
      </c>
    </row>
    <row r="18" spans="3:14" ht="30" customHeight="1" x14ac:dyDescent="0.25">
      <c r="C18" s="170" t="s">
        <v>35</v>
      </c>
      <c r="D18" s="74" t="s">
        <v>78</v>
      </c>
      <c r="E18" s="22">
        <v>500</v>
      </c>
      <c r="F18" s="22">
        <v>100</v>
      </c>
      <c r="G18" s="22">
        <v>5</v>
      </c>
      <c r="H18" s="22">
        <v>0.1</v>
      </c>
      <c r="I18" s="22">
        <v>2</v>
      </c>
      <c r="J18" s="22">
        <v>10</v>
      </c>
      <c r="K18" s="22">
        <v>1</v>
      </c>
      <c r="L18" s="22">
        <v>5</v>
      </c>
      <c r="M18" s="22" t="s">
        <v>58</v>
      </c>
      <c r="N18" s="22">
        <v>600</v>
      </c>
    </row>
    <row r="19" spans="3:14" ht="15" customHeight="1" x14ac:dyDescent="0.25">
      <c r="C19" s="171"/>
      <c r="D19" s="74" t="s">
        <v>54</v>
      </c>
      <c r="E19" s="22" t="s">
        <v>55</v>
      </c>
      <c r="F19" s="22" t="s">
        <v>55</v>
      </c>
      <c r="G19" s="22" t="s">
        <v>55</v>
      </c>
      <c r="H19" s="22" t="s">
        <v>55</v>
      </c>
      <c r="I19" s="22" t="s">
        <v>55</v>
      </c>
      <c r="J19" s="22" t="s">
        <v>55</v>
      </c>
      <c r="K19" s="22" t="s">
        <v>55</v>
      </c>
      <c r="L19" s="22" t="s">
        <v>56</v>
      </c>
      <c r="M19" s="22" t="s">
        <v>57</v>
      </c>
      <c r="N19" s="22" t="s">
        <v>55</v>
      </c>
    </row>
    <row r="20" spans="3:14" ht="15" customHeight="1" x14ac:dyDescent="0.25">
      <c r="C20" s="166"/>
      <c r="D20" s="5"/>
      <c r="E20" s="20"/>
      <c r="F20" s="21"/>
      <c r="G20" s="54"/>
      <c r="H20" s="20"/>
      <c r="I20" s="54"/>
      <c r="J20" s="49"/>
      <c r="K20" s="49"/>
      <c r="L20" s="49"/>
      <c r="M20" s="54"/>
      <c r="N20" s="20"/>
    </row>
    <row r="21" spans="3:14" x14ac:dyDescent="0.25">
      <c r="C21" s="166"/>
      <c r="D21" s="5"/>
      <c r="E21" s="20"/>
      <c r="F21" s="21"/>
      <c r="G21" s="54"/>
      <c r="H21" s="20"/>
      <c r="I21" s="54"/>
      <c r="J21" s="49"/>
      <c r="K21" s="49"/>
      <c r="L21" s="49"/>
      <c r="M21" s="54"/>
      <c r="N21" s="20"/>
    </row>
    <row r="22" spans="3:14" x14ac:dyDescent="0.25">
      <c r="C22" s="166"/>
      <c r="D22" s="5"/>
      <c r="E22" s="20"/>
      <c r="F22" s="21"/>
      <c r="G22" s="54"/>
      <c r="H22" s="20"/>
      <c r="I22" s="54"/>
      <c r="J22" s="49"/>
      <c r="K22" s="49"/>
      <c r="L22" s="49"/>
      <c r="M22" s="54"/>
      <c r="N22" s="20"/>
    </row>
    <row r="23" spans="3:14" x14ac:dyDescent="0.25">
      <c r="C23" s="166"/>
      <c r="D23" s="5"/>
      <c r="E23" s="20"/>
      <c r="F23" s="21"/>
      <c r="G23" s="54"/>
      <c r="H23" s="20"/>
      <c r="I23" s="54"/>
      <c r="J23" s="49"/>
      <c r="K23" s="49"/>
      <c r="L23" s="49"/>
      <c r="M23" s="54"/>
      <c r="N23" s="20"/>
    </row>
    <row r="24" spans="3:14" x14ac:dyDescent="0.25">
      <c r="J24" s="76"/>
    </row>
  </sheetData>
  <mergeCells count="7">
    <mergeCell ref="C20:C23"/>
    <mergeCell ref="C2:N2"/>
    <mergeCell ref="C4:N4"/>
    <mergeCell ref="C7:C8"/>
    <mergeCell ref="C9:C12"/>
    <mergeCell ref="C15:N15"/>
    <mergeCell ref="C18:C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71"/>
  <sheetViews>
    <sheetView showGridLines="0" zoomScaleNormal="100" workbookViewId="0">
      <selection activeCell="C2" sqref="C2:N2"/>
    </sheetView>
  </sheetViews>
  <sheetFormatPr defaultRowHeight="15" x14ac:dyDescent="0.25"/>
  <cols>
    <col min="1" max="1" width="1.7109375" customWidth="1"/>
    <col min="2" max="2" width="23.85546875" bestFit="1" customWidth="1"/>
    <col min="3" max="3" width="32.5703125" customWidth="1"/>
    <col min="4" max="4" width="19.5703125" customWidth="1"/>
    <col min="7" max="7" width="10.28515625" bestFit="1" customWidth="1"/>
    <col min="8" max="8" width="14.42578125" bestFit="1" customWidth="1"/>
    <col min="9" max="9" width="14.140625" bestFit="1" customWidth="1"/>
    <col min="10" max="10" width="9.5703125" bestFit="1" customWidth="1"/>
    <col min="11" max="11" width="11.42578125" bestFit="1" customWidth="1"/>
    <col min="13" max="13" width="10.5703125" bestFit="1" customWidth="1"/>
  </cols>
  <sheetData>
    <row r="2" spans="3:14" x14ac:dyDescent="0.25">
      <c r="C2" s="167" t="s">
        <v>127</v>
      </c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9"/>
    </row>
    <row r="4" spans="3:14" x14ac:dyDescent="0.25">
      <c r="C4" s="25"/>
      <c r="D4" s="24" t="s">
        <v>34</v>
      </c>
      <c r="E4" s="7" t="s">
        <v>45</v>
      </c>
      <c r="F4" s="7" t="s">
        <v>46</v>
      </c>
      <c r="G4" s="7" t="s">
        <v>47</v>
      </c>
      <c r="H4" s="34" t="s">
        <v>48</v>
      </c>
      <c r="I4" s="56" t="s">
        <v>49</v>
      </c>
      <c r="J4" s="56" t="s">
        <v>50</v>
      </c>
      <c r="K4" s="56" t="s">
        <v>51</v>
      </c>
      <c r="L4" s="56" t="s">
        <v>52</v>
      </c>
      <c r="M4" s="56" t="s">
        <v>0</v>
      </c>
      <c r="N4" s="75" t="s">
        <v>53</v>
      </c>
    </row>
    <row r="5" spans="3:14" ht="30" x14ac:dyDescent="0.25">
      <c r="C5" s="25"/>
      <c r="D5" s="79" t="s">
        <v>78</v>
      </c>
      <c r="E5" s="78">
        <v>500</v>
      </c>
      <c r="F5" s="78">
        <v>100</v>
      </c>
      <c r="G5" s="78">
        <v>5</v>
      </c>
      <c r="H5" s="78">
        <v>0.1</v>
      </c>
      <c r="I5" s="78">
        <v>2</v>
      </c>
      <c r="J5" s="78">
        <v>10</v>
      </c>
      <c r="K5" s="78">
        <v>1</v>
      </c>
      <c r="L5" s="78">
        <v>5</v>
      </c>
      <c r="M5" s="78" t="s">
        <v>58</v>
      </c>
      <c r="N5" s="78">
        <v>600</v>
      </c>
    </row>
    <row r="6" spans="3:14" x14ac:dyDescent="0.25">
      <c r="C6" s="26"/>
      <c r="D6" s="77" t="s">
        <v>54</v>
      </c>
      <c r="E6" s="78" t="s">
        <v>55</v>
      </c>
      <c r="F6" s="78" t="s">
        <v>55</v>
      </c>
      <c r="G6" s="78" t="s">
        <v>55</v>
      </c>
      <c r="H6" s="78" t="s">
        <v>55</v>
      </c>
      <c r="I6" s="78" t="s">
        <v>55</v>
      </c>
      <c r="J6" s="78" t="s">
        <v>55</v>
      </c>
      <c r="K6" s="78" t="s">
        <v>55</v>
      </c>
      <c r="L6" s="78" t="s">
        <v>56</v>
      </c>
      <c r="M6" s="78" t="s">
        <v>57</v>
      </c>
      <c r="N6" s="78" t="s">
        <v>55</v>
      </c>
    </row>
    <row r="7" spans="3:14" x14ac:dyDescent="0.25">
      <c r="C7" s="177" t="s">
        <v>36</v>
      </c>
      <c r="D7" s="5"/>
      <c r="E7" s="20"/>
      <c r="F7" s="21"/>
      <c r="G7" s="54"/>
      <c r="H7" s="49"/>
      <c r="I7" s="54"/>
      <c r="J7" s="49"/>
      <c r="K7" s="49"/>
      <c r="L7" s="49"/>
      <c r="M7" s="54"/>
      <c r="N7" s="20"/>
    </row>
    <row r="8" spans="3:14" x14ac:dyDescent="0.25">
      <c r="C8" s="178"/>
      <c r="D8" s="5"/>
      <c r="E8" s="20"/>
      <c r="F8" s="21"/>
      <c r="G8" s="54"/>
      <c r="H8" s="49"/>
      <c r="I8" s="54"/>
      <c r="J8" s="49"/>
      <c r="K8" s="49"/>
      <c r="L8" s="49"/>
      <c r="M8" s="54"/>
      <c r="N8" s="20"/>
    </row>
    <row r="9" spans="3:14" x14ac:dyDescent="0.25">
      <c r="C9" s="178"/>
      <c r="D9" s="5"/>
      <c r="E9" s="20"/>
      <c r="F9" s="21"/>
      <c r="G9" s="54"/>
      <c r="H9" s="49"/>
      <c r="I9" s="54"/>
      <c r="J9" s="49"/>
      <c r="K9" s="49"/>
      <c r="L9" s="49"/>
      <c r="M9" s="54"/>
      <c r="N9" s="20"/>
    </row>
    <row r="10" spans="3:14" x14ac:dyDescent="0.25">
      <c r="C10" s="179"/>
      <c r="D10" s="5"/>
      <c r="E10" s="20"/>
      <c r="F10" s="21"/>
      <c r="G10" s="54"/>
      <c r="H10" s="49"/>
      <c r="I10" s="54"/>
      <c r="J10" s="49"/>
      <c r="K10" s="49"/>
      <c r="L10" s="49"/>
      <c r="M10" s="54"/>
      <c r="N10" s="20"/>
    </row>
    <row r="11" spans="3:14" s="36" customFormat="1" x14ac:dyDescent="0.25">
      <c r="D11" s="80"/>
      <c r="E11" s="81"/>
      <c r="F11" s="82"/>
      <c r="G11" s="27"/>
      <c r="H11" s="27"/>
    </row>
    <row r="12" spans="3:14" x14ac:dyDescent="0.25">
      <c r="D12" s="83"/>
      <c r="E12" s="84"/>
      <c r="F12" s="85"/>
      <c r="G12" s="27"/>
      <c r="H12" s="27"/>
      <c r="I12" s="36"/>
      <c r="J12" s="36"/>
      <c r="K12" s="36"/>
      <c r="L12" s="36"/>
      <c r="M12" s="36"/>
      <c r="N12" s="36"/>
    </row>
    <row r="13" spans="3:14" x14ac:dyDescent="0.25">
      <c r="C13" s="2"/>
      <c r="D13" s="6" t="s">
        <v>85</v>
      </c>
      <c r="E13" s="115" t="s">
        <v>86</v>
      </c>
      <c r="F13" s="115"/>
      <c r="G13" s="42"/>
      <c r="H13" s="43"/>
      <c r="I13" s="43"/>
      <c r="J13" s="43"/>
      <c r="K13" s="43"/>
    </row>
    <row r="14" spans="3:14" ht="30.75" thickBot="1" x14ac:dyDescent="0.3">
      <c r="C14" s="55" t="s">
        <v>81</v>
      </c>
      <c r="D14" s="6" t="s">
        <v>1</v>
      </c>
      <c r="E14" s="115"/>
      <c r="F14" s="115"/>
      <c r="G14" s="42"/>
      <c r="H14" s="43"/>
      <c r="I14" s="43"/>
      <c r="J14" s="43"/>
      <c r="K14" s="43"/>
    </row>
    <row r="15" spans="3:14" ht="15.75" thickBot="1" x14ac:dyDescent="0.3">
      <c r="C15" s="2"/>
      <c r="D15" s="2"/>
      <c r="E15" s="2"/>
      <c r="L15" s="94" t="s">
        <v>5</v>
      </c>
      <c r="M15" s="95" t="e">
        <f>E14/E16*100</f>
        <v>#DIV/0!</v>
      </c>
    </row>
    <row r="16" spans="3:14" ht="30.75" thickBot="1" x14ac:dyDescent="0.3">
      <c r="C16" s="55" t="s">
        <v>82</v>
      </c>
      <c r="D16" s="6" t="s">
        <v>2</v>
      </c>
      <c r="E16" s="115"/>
      <c r="F16" s="115"/>
      <c r="L16" s="94" t="s">
        <v>6</v>
      </c>
      <c r="M16" s="96" t="e">
        <f>E20/E18*100</f>
        <v>#DIV/0!</v>
      </c>
    </row>
    <row r="17" spans="2:19" x14ac:dyDescent="0.25">
      <c r="C17" s="2"/>
      <c r="D17" s="2"/>
      <c r="E17" s="2"/>
    </row>
    <row r="18" spans="2:19" x14ac:dyDescent="0.25">
      <c r="C18" s="55" t="s">
        <v>83</v>
      </c>
      <c r="D18" s="6" t="s">
        <v>3</v>
      </c>
      <c r="E18" s="115"/>
      <c r="F18" s="115"/>
    </row>
    <row r="19" spans="2:19" x14ac:dyDescent="0.25">
      <c r="C19" s="2"/>
      <c r="D19" s="2"/>
      <c r="E19" s="2"/>
    </row>
    <row r="20" spans="2:19" ht="45" x14ac:dyDescent="0.25">
      <c r="C20" s="55" t="s">
        <v>84</v>
      </c>
      <c r="D20" s="6" t="s">
        <v>4</v>
      </c>
      <c r="E20" s="115"/>
      <c r="F20" s="115"/>
    </row>
    <row r="21" spans="2:19" x14ac:dyDescent="0.25">
      <c r="C21" s="2"/>
      <c r="D21" s="2"/>
      <c r="E21" s="2"/>
    </row>
    <row r="22" spans="2:19" x14ac:dyDescent="0.25">
      <c r="C22" s="9" t="s">
        <v>87</v>
      </c>
      <c r="D22" s="2"/>
      <c r="E22" s="2"/>
    </row>
    <row r="23" spans="2:19" x14ac:dyDescent="0.25">
      <c r="C23" s="3" t="s">
        <v>109</v>
      </c>
      <c r="D23" s="2"/>
      <c r="E23" s="2"/>
      <c r="I23" s="86"/>
      <c r="J23" s="86"/>
      <c r="K23" s="86"/>
    </row>
    <row r="24" spans="2:19" x14ac:dyDescent="0.25">
      <c r="I24" s="87"/>
      <c r="J24" s="87"/>
      <c r="K24" s="86"/>
    </row>
    <row r="25" spans="2:19" x14ac:dyDescent="0.25">
      <c r="B25" s="172" t="s">
        <v>23</v>
      </c>
      <c r="C25" s="89" t="s">
        <v>88</v>
      </c>
      <c r="D25" s="6" t="s">
        <v>7</v>
      </c>
      <c r="E25" s="3"/>
      <c r="F25" s="3"/>
      <c r="G25" s="3"/>
      <c r="H25" s="3"/>
      <c r="I25" s="3"/>
      <c r="J25" s="3"/>
      <c r="K25" s="3"/>
      <c r="L25" s="3"/>
      <c r="M25" s="86"/>
      <c r="N25" s="86"/>
      <c r="O25" s="86"/>
      <c r="P25" s="86"/>
      <c r="Q25" s="86"/>
      <c r="R25" s="43"/>
    </row>
    <row r="26" spans="2:19" x14ac:dyDescent="0.25">
      <c r="B26" s="173"/>
      <c r="C26" s="89" t="s">
        <v>89</v>
      </c>
      <c r="D26" s="6" t="s">
        <v>8</v>
      </c>
      <c r="E26" s="3"/>
      <c r="F26" s="3"/>
      <c r="G26" s="3"/>
      <c r="H26" s="3"/>
      <c r="I26" s="3"/>
      <c r="J26" s="3"/>
      <c r="K26" s="3"/>
      <c r="L26" s="3"/>
      <c r="M26" s="86"/>
      <c r="N26" s="86"/>
      <c r="O26" s="86"/>
      <c r="P26" s="86"/>
      <c r="Q26" s="86"/>
      <c r="R26" s="86"/>
    </row>
    <row r="27" spans="2:19" x14ac:dyDescent="0.25">
      <c r="B27" s="173"/>
      <c r="D27" s="11" t="s">
        <v>9</v>
      </c>
      <c r="E27" s="13" t="e">
        <f>E25/E26</f>
        <v>#DIV/0!</v>
      </c>
      <c r="F27" s="13" t="e">
        <f t="shared" ref="F27:J27" si="0">F25/F26</f>
        <v>#DIV/0!</v>
      </c>
      <c r="G27" s="13" t="e">
        <f t="shared" si="0"/>
        <v>#DIV/0!</v>
      </c>
      <c r="H27" s="13" t="e">
        <f t="shared" si="0"/>
        <v>#DIV/0!</v>
      </c>
      <c r="I27" s="13" t="e">
        <f t="shared" si="0"/>
        <v>#DIV/0!</v>
      </c>
      <c r="J27" s="13" t="e">
        <f t="shared" si="0"/>
        <v>#DIV/0!</v>
      </c>
      <c r="K27" s="13" t="e">
        <f t="shared" ref="K27:L27" si="1">K25/K26</f>
        <v>#DIV/0!</v>
      </c>
      <c r="L27" s="13" t="e">
        <f t="shared" si="1"/>
        <v>#DIV/0!</v>
      </c>
      <c r="M27" s="88"/>
      <c r="N27" s="88"/>
      <c r="O27" s="88"/>
      <c r="P27" s="88"/>
      <c r="Q27" s="88"/>
      <c r="R27" s="88"/>
    </row>
    <row r="28" spans="2:19" x14ac:dyDescent="0.25">
      <c r="B28" s="174"/>
      <c r="C28" s="70" t="s">
        <v>110</v>
      </c>
      <c r="D28" s="8" t="s">
        <v>10</v>
      </c>
      <c r="E28" s="13" t="e">
        <f>E27-1</f>
        <v>#DIV/0!</v>
      </c>
      <c r="F28" s="13" t="e">
        <f t="shared" ref="F28:J28" si="2">F27-1</f>
        <v>#DIV/0!</v>
      </c>
      <c r="G28" s="13" t="e">
        <f t="shared" si="2"/>
        <v>#DIV/0!</v>
      </c>
      <c r="H28" s="13" t="e">
        <f t="shared" si="2"/>
        <v>#DIV/0!</v>
      </c>
      <c r="I28" s="13" t="e">
        <f t="shared" si="2"/>
        <v>#DIV/0!</v>
      </c>
      <c r="J28" s="13" t="e">
        <f t="shared" si="2"/>
        <v>#DIV/0!</v>
      </c>
      <c r="K28" s="13" t="e">
        <f t="shared" ref="K28:L28" si="3">K27-1</f>
        <v>#DIV/0!</v>
      </c>
      <c r="L28" s="13" t="e">
        <f t="shared" si="3"/>
        <v>#DIV/0!</v>
      </c>
      <c r="M28" s="88"/>
      <c r="N28" s="88"/>
      <c r="O28" s="88"/>
      <c r="P28" s="88"/>
      <c r="Q28" s="88"/>
      <c r="R28" s="88"/>
      <c r="S28" s="29"/>
    </row>
    <row r="29" spans="2:19" x14ac:dyDescent="0.25">
      <c r="D29" s="90" t="e">
        <f>SUM(E28:L28)</f>
        <v>#DIV/0!</v>
      </c>
    </row>
    <row r="30" spans="2:19" s="36" customFormat="1" x14ac:dyDescent="0.25">
      <c r="D30" s="28"/>
    </row>
    <row r="31" spans="2:19" x14ac:dyDescent="0.25">
      <c r="D31" s="28"/>
    </row>
    <row r="32" spans="2:19" x14ac:dyDescent="0.25">
      <c r="B32" s="172" t="s">
        <v>24</v>
      </c>
      <c r="C32" s="89" t="s">
        <v>89</v>
      </c>
      <c r="D32" s="59" t="s">
        <v>8</v>
      </c>
      <c r="E32" s="3"/>
      <c r="F32" s="3"/>
      <c r="G32" s="3"/>
      <c r="H32" s="3"/>
      <c r="I32" s="3"/>
      <c r="J32" s="3"/>
      <c r="K32" s="86"/>
    </row>
    <row r="33" spans="2:11" x14ac:dyDescent="0.25">
      <c r="B33" s="173"/>
      <c r="C33" s="89" t="s">
        <v>88</v>
      </c>
      <c r="D33" s="59" t="s">
        <v>7</v>
      </c>
      <c r="E33" s="3"/>
      <c r="F33" s="3"/>
      <c r="G33" s="3"/>
      <c r="H33" s="3"/>
      <c r="I33" s="3"/>
      <c r="J33" s="3"/>
      <c r="K33" s="86"/>
    </row>
    <row r="34" spans="2:11" x14ac:dyDescent="0.25">
      <c r="B34" s="173"/>
      <c r="D34" s="58" t="s">
        <v>90</v>
      </c>
      <c r="E34" s="13" t="e">
        <f>E32/E33</f>
        <v>#DIV/0!</v>
      </c>
      <c r="F34" s="13" t="e">
        <f t="shared" ref="F34:G34" si="4">F32/F33</f>
        <v>#DIV/0!</v>
      </c>
      <c r="G34" s="13" t="e">
        <f t="shared" si="4"/>
        <v>#DIV/0!</v>
      </c>
      <c r="H34" s="13"/>
      <c r="I34" s="13"/>
      <c r="J34" s="13"/>
      <c r="K34" s="88"/>
    </row>
    <row r="35" spans="2:11" x14ac:dyDescent="0.25">
      <c r="B35" s="174"/>
      <c r="C35" s="70" t="s">
        <v>110</v>
      </c>
      <c r="D35" s="57" t="s">
        <v>91</v>
      </c>
      <c r="E35" s="13" t="e">
        <f>E34-1</f>
        <v>#DIV/0!</v>
      </c>
      <c r="F35" s="13" t="e">
        <f t="shared" ref="F35:G35" si="5">F34-1</f>
        <v>#DIV/0!</v>
      </c>
      <c r="G35" s="13" t="e">
        <f t="shared" si="5"/>
        <v>#DIV/0!</v>
      </c>
      <c r="H35" s="13"/>
      <c r="I35" s="13"/>
      <c r="J35" s="13"/>
      <c r="K35" s="88"/>
    </row>
    <row r="36" spans="2:11" x14ac:dyDescent="0.25">
      <c r="D36" s="90" t="e">
        <f>SUM(E35:G35)</f>
        <v>#DIV/0!</v>
      </c>
    </row>
    <row r="37" spans="2:11" s="36" customFormat="1" x14ac:dyDescent="0.25">
      <c r="C37" s="57" t="s">
        <v>104</v>
      </c>
      <c r="D37" s="19" t="e">
        <f>SUM(D29,D36)</f>
        <v>#DIV/0!</v>
      </c>
    </row>
    <row r="38" spans="2:11" x14ac:dyDescent="0.25">
      <c r="D38" s="28"/>
    </row>
    <row r="39" spans="2:11" x14ac:dyDescent="0.25">
      <c r="C39" s="9" t="s">
        <v>92</v>
      </c>
    </row>
    <row r="40" spans="2:11" ht="30" x14ac:dyDescent="0.25">
      <c r="C40" s="55" t="s">
        <v>106</v>
      </c>
    </row>
    <row r="42" spans="2:11" x14ac:dyDescent="0.25">
      <c r="C42" s="10" t="s">
        <v>111</v>
      </c>
      <c r="D42" s="14" t="s">
        <v>11</v>
      </c>
      <c r="E42" s="3" t="e">
        <f>D37/E18</f>
        <v>#DIV/0!</v>
      </c>
    </row>
    <row r="44" spans="2:11" ht="15.75" thickBot="1" x14ac:dyDescent="0.3">
      <c r="C44" s="9" t="s">
        <v>94</v>
      </c>
    </row>
    <row r="45" spans="2:11" ht="15.75" thickBot="1" x14ac:dyDescent="0.3">
      <c r="G45" s="16" t="s">
        <v>112</v>
      </c>
      <c r="H45" s="16" t="s">
        <v>120</v>
      </c>
      <c r="I45" s="97" t="s">
        <v>121</v>
      </c>
      <c r="J45" s="94" t="s">
        <v>12</v>
      </c>
    </row>
    <row r="46" spans="2:11" ht="15.75" thickBot="1" x14ac:dyDescent="0.3">
      <c r="G46" s="3" t="e">
        <f>E42</f>
        <v>#DIV/0!</v>
      </c>
      <c r="H46" s="3" t="e">
        <f>0.01*G46</f>
        <v>#DIV/0!</v>
      </c>
      <c r="I46" s="98" t="e">
        <f>H46+0.01</f>
        <v>#DIV/0!</v>
      </c>
      <c r="J46" s="96" t="e">
        <f>G46/I46</f>
        <v>#DIV/0!</v>
      </c>
    </row>
    <row r="48" spans="2:11" x14ac:dyDescent="0.25">
      <c r="C48" s="31" t="s">
        <v>95</v>
      </c>
    </row>
    <row r="54" spans="2:4" x14ac:dyDescent="0.25">
      <c r="B54" s="8" t="s">
        <v>96</v>
      </c>
      <c r="C54" s="8" t="s">
        <v>97</v>
      </c>
      <c r="D54" s="8" t="s">
        <v>99</v>
      </c>
    </row>
    <row r="55" spans="2:4" x14ac:dyDescent="0.25">
      <c r="B55" s="3" t="s">
        <v>5</v>
      </c>
      <c r="C55" s="3" t="e">
        <f>M15</f>
        <v>#DIV/0!</v>
      </c>
      <c r="D55" s="3" t="e">
        <f>C55*C55</f>
        <v>#DIV/0!</v>
      </c>
    </row>
    <row r="56" spans="2:4" x14ac:dyDescent="0.25">
      <c r="B56" s="3" t="s">
        <v>6</v>
      </c>
      <c r="C56" s="12" t="e">
        <f>M16</f>
        <v>#DIV/0!</v>
      </c>
      <c r="D56" s="3" t="e">
        <f t="shared" ref="D56:D57" si="6">C56*C56</f>
        <v>#DIV/0!</v>
      </c>
    </row>
    <row r="57" spans="2:4" x14ac:dyDescent="0.25">
      <c r="B57" s="3" t="s">
        <v>12</v>
      </c>
      <c r="C57" s="18" t="e">
        <f>J46</f>
        <v>#DIV/0!</v>
      </c>
      <c r="D57" s="3" t="e">
        <f t="shared" si="6"/>
        <v>#DIV/0!</v>
      </c>
    </row>
    <row r="58" spans="2:4" x14ac:dyDescent="0.25">
      <c r="B58" s="1"/>
      <c r="C58" s="17" t="s">
        <v>98</v>
      </c>
      <c r="D58" s="93" t="e">
        <f>SUM(D55:D57)</f>
        <v>#DIV/0!</v>
      </c>
    </row>
    <row r="59" spans="2:4" x14ac:dyDescent="0.25">
      <c r="B59" s="1"/>
      <c r="C59" s="17" t="s">
        <v>100</v>
      </c>
      <c r="D59" s="15" t="e">
        <f>SQRT(D58)</f>
        <v>#DIV/0!</v>
      </c>
    </row>
    <row r="60" spans="2:4" x14ac:dyDescent="0.25">
      <c r="B60" s="1"/>
      <c r="C60" s="17" t="s">
        <v>122</v>
      </c>
      <c r="D60" s="15">
        <v>1.732</v>
      </c>
    </row>
    <row r="61" spans="2:4" x14ac:dyDescent="0.25">
      <c r="B61" s="1"/>
      <c r="C61" s="1"/>
      <c r="D61" s="1"/>
    </row>
    <row r="62" spans="2:4" x14ac:dyDescent="0.25">
      <c r="B62" s="1"/>
      <c r="C62" s="23" t="s">
        <v>13</v>
      </c>
      <c r="D62" s="20" t="e">
        <f>D59/D60</f>
        <v>#DIV/0!</v>
      </c>
    </row>
    <row r="66" spans="3:6" ht="15.75" thickBot="1" x14ac:dyDescent="0.3">
      <c r="C66" s="7" t="s">
        <v>101</v>
      </c>
      <c r="D66" s="2"/>
      <c r="E66" s="2"/>
      <c r="F66" s="2"/>
    </row>
    <row r="67" spans="3:6" ht="15.75" thickBot="1" x14ac:dyDescent="0.3">
      <c r="C67" s="2"/>
      <c r="D67" s="3">
        <v>100</v>
      </c>
      <c r="E67" s="99" t="e">
        <f>D62</f>
        <v>#DIV/0!</v>
      </c>
      <c r="F67" s="100" t="e">
        <f>D67-E67</f>
        <v>#DIV/0!</v>
      </c>
    </row>
    <row r="69" spans="3:6" x14ac:dyDescent="0.25">
      <c r="D69" s="175" t="s">
        <v>101</v>
      </c>
      <c r="E69" s="176"/>
      <c r="F69" s="32" t="e">
        <f>IF(F67&gt;=95,"Excelente",IF(F67&gt;=80,"Boa",IF(F67&gt;=65,"Razoável",IF(F67&gt;=45,"Regular","Ruim"))))</f>
        <v>#DIV/0!</v>
      </c>
    </row>
    <row r="71" spans="3:6" x14ac:dyDescent="0.25">
      <c r="C71" s="91"/>
    </row>
  </sheetData>
  <mergeCells count="10">
    <mergeCell ref="C2:N2"/>
    <mergeCell ref="B25:B28"/>
    <mergeCell ref="B32:B35"/>
    <mergeCell ref="D69:E69"/>
    <mergeCell ref="E13:F13"/>
    <mergeCell ref="E14:F14"/>
    <mergeCell ref="E16:F16"/>
    <mergeCell ref="E18:F18"/>
    <mergeCell ref="E20:F20"/>
    <mergeCell ref="C7:C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71"/>
  <sheetViews>
    <sheetView showGridLines="0" zoomScaleNormal="100" workbookViewId="0">
      <selection activeCell="C2" sqref="C2:N2"/>
    </sheetView>
  </sheetViews>
  <sheetFormatPr defaultRowHeight="15" x14ac:dyDescent="0.25"/>
  <cols>
    <col min="1" max="1" width="1.7109375" customWidth="1"/>
    <col min="2" max="2" width="23.85546875" bestFit="1" customWidth="1"/>
    <col min="3" max="3" width="32.5703125" customWidth="1"/>
    <col min="4" max="4" width="19.5703125" customWidth="1"/>
    <col min="7" max="7" width="10.28515625" bestFit="1" customWidth="1"/>
    <col min="8" max="8" width="14.42578125" bestFit="1" customWidth="1"/>
    <col min="9" max="9" width="14.140625" bestFit="1" customWidth="1"/>
    <col min="10" max="10" width="9.5703125" bestFit="1" customWidth="1"/>
    <col min="11" max="11" width="11.42578125" bestFit="1" customWidth="1"/>
    <col min="13" max="13" width="10.5703125" bestFit="1" customWidth="1"/>
  </cols>
  <sheetData>
    <row r="2" spans="3:14" x14ac:dyDescent="0.25">
      <c r="C2" s="167" t="s">
        <v>128</v>
      </c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9"/>
    </row>
    <row r="4" spans="3:14" x14ac:dyDescent="0.25">
      <c r="C4" s="25"/>
      <c r="D4" s="24" t="s">
        <v>34</v>
      </c>
      <c r="E4" s="56" t="s">
        <v>45</v>
      </c>
      <c r="F4" s="56" t="s">
        <v>46</v>
      </c>
      <c r="G4" s="56" t="s">
        <v>47</v>
      </c>
      <c r="H4" s="56" t="s">
        <v>48</v>
      </c>
      <c r="I4" s="56" t="s">
        <v>49</v>
      </c>
      <c r="J4" s="56" t="s">
        <v>50</v>
      </c>
      <c r="K4" s="56" t="s">
        <v>51</v>
      </c>
      <c r="L4" s="56" t="s">
        <v>52</v>
      </c>
      <c r="M4" s="56" t="s">
        <v>0</v>
      </c>
      <c r="N4" s="75" t="s">
        <v>53</v>
      </c>
    </row>
    <row r="5" spans="3:14" ht="30" x14ac:dyDescent="0.25">
      <c r="C5" s="25"/>
      <c r="D5" s="79" t="s">
        <v>78</v>
      </c>
      <c r="E5" s="78">
        <v>500</v>
      </c>
      <c r="F5" s="78">
        <v>100</v>
      </c>
      <c r="G5" s="78">
        <v>5</v>
      </c>
      <c r="H5" s="78">
        <v>0.1</v>
      </c>
      <c r="I5" s="78">
        <v>2</v>
      </c>
      <c r="J5" s="78">
        <v>10</v>
      </c>
      <c r="K5" s="78">
        <v>1</v>
      </c>
      <c r="L5" s="78">
        <v>5</v>
      </c>
      <c r="M5" s="78" t="s">
        <v>58</v>
      </c>
      <c r="N5" s="78">
        <v>600</v>
      </c>
    </row>
    <row r="6" spans="3:14" x14ac:dyDescent="0.25">
      <c r="C6" s="26"/>
      <c r="D6" s="77" t="s">
        <v>54</v>
      </c>
      <c r="E6" s="78" t="s">
        <v>55</v>
      </c>
      <c r="F6" s="78" t="s">
        <v>55</v>
      </c>
      <c r="G6" s="78" t="s">
        <v>55</v>
      </c>
      <c r="H6" s="78" t="s">
        <v>55</v>
      </c>
      <c r="I6" s="78" t="s">
        <v>55</v>
      </c>
      <c r="J6" s="78" t="s">
        <v>55</v>
      </c>
      <c r="K6" s="78" t="s">
        <v>55</v>
      </c>
      <c r="L6" s="78" t="s">
        <v>56</v>
      </c>
      <c r="M6" s="78" t="s">
        <v>57</v>
      </c>
      <c r="N6" s="78" t="s">
        <v>55</v>
      </c>
    </row>
    <row r="7" spans="3:14" x14ac:dyDescent="0.25">
      <c r="C7" s="177" t="s">
        <v>37</v>
      </c>
      <c r="D7" s="5"/>
      <c r="E7" s="20"/>
      <c r="F7" s="21"/>
      <c r="G7" s="54"/>
      <c r="H7" s="20"/>
      <c r="I7" s="54"/>
      <c r="J7" s="49"/>
      <c r="K7" s="49"/>
      <c r="L7" s="49"/>
      <c r="M7" s="54"/>
      <c r="N7" s="20"/>
    </row>
    <row r="8" spans="3:14" x14ac:dyDescent="0.25">
      <c r="C8" s="178"/>
      <c r="D8" s="5"/>
      <c r="E8" s="20"/>
      <c r="F8" s="21"/>
      <c r="G8" s="54"/>
      <c r="H8" s="20"/>
      <c r="I8" s="54"/>
      <c r="J8" s="49"/>
      <c r="K8" s="49"/>
      <c r="L8" s="49"/>
      <c r="M8" s="54"/>
      <c r="N8" s="20"/>
    </row>
    <row r="9" spans="3:14" x14ac:dyDescent="0.25">
      <c r="C9" s="178"/>
      <c r="D9" s="5"/>
      <c r="E9" s="20"/>
      <c r="F9" s="21"/>
      <c r="G9" s="54"/>
      <c r="H9" s="20"/>
      <c r="I9" s="54"/>
      <c r="J9" s="49"/>
      <c r="K9" s="49"/>
      <c r="L9" s="49"/>
      <c r="M9" s="54"/>
      <c r="N9" s="20"/>
    </row>
    <row r="10" spans="3:14" x14ac:dyDescent="0.25">
      <c r="C10" s="179"/>
      <c r="D10" s="5"/>
      <c r="E10" s="20"/>
      <c r="F10" s="21"/>
      <c r="G10" s="54"/>
      <c r="H10" s="20"/>
      <c r="I10" s="54"/>
      <c r="J10" s="49"/>
      <c r="K10" s="49"/>
      <c r="L10" s="49"/>
      <c r="M10" s="54"/>
      <c r="N10" s="20"/>
    </row>
    <row r="11" spans="3:14" s="36" customFormat="1" x14ac:dyDescent="0.25">
      <c r="D11" s="80"/>
      <c r="E11" s="81"/>
      <c r="F11" s="82"/>
      <c r="G11" s="27"/>
      <c r="H11" s="27"/>
    </row>
    <row r="12" spans="3:14" x14ac:dyDescent="0.25">
      <c r="D12" s="83"/>
      <c r="E12" s="84"/>
      <c r="F12" s="85"/>
      <c r="G12" s="27"/>
      <c r="H12" s="27"/>
      <c r="I12" s="36"/>
      <c r="J12" s="36"/>
      <c r="K12" s="36"/>
      <c r="L12" s="36"/>
      <c r="M12" s="36"/>
      <c r="N12" s="36"/>
    </row>
    <row r="13" spans="3:14" x14ac:dyDescent="0.25">
      <c r="C13" s="2"/>
      <c r="D13" s="59" t="s">
        <v>85</v>
      </c>
      <c r="E13" s="115" t="s">
        <v>86</v>
      </c>
      <c r="F13" s="115"/>
      <c r="G13" s="42"/>
      <c r="H13" s="43"/>
      <c r="I13" s="43"/>
      <c r="J13" s="43"/>
      <c r="K13" s="43"/>
    </row>
    <row r="14" spans="3:14" ht="30.75" thickBot="1" x14ac:dyDescent="0.3">
      <c r="C14" s="55" t="s">
        <v>81</v>
      </c>
      <c r="D14" s="59" t="s">
        <v>1</v>
      </c>
      <c r="E14" s="115"/>
      <c r="F14" s="115"/>
      <c r="G14" s="42"/>
      <c r="H14" s="43"/>
      <c r="I14" s="43"/>
      <c r="J14" s="43"/>
      <c r="K14" s="43"/>
    </row>
    <row r="15" spans="3:14" ht="15.75" thickBot="1" x14ac:dyDescent="0.3">
      <c r="C15" s="2"/>
      <c r="D15" s="2"/>
      <c r="E15" s="2"/>
      <c r="L15" s="94" t="s">
        <v>5</v>
      </c>
      <c r="M15" s="101" t="e">
        <f>E14/E16*100</f>
        <v>#DIV/0!</v>
      </c>
    </row>
    <row r="16" spans="3:14" ht="30.75" thickBot="1" x14ac:dyDescent="0.3">
      <c r="C16" s="55" t="s">
        <v>82</v>
      </c>
      <c r="D16" s="59" t="s">
        <v>2</v>
      </c>
      <c r="E16" s="115"/>
      <c r="F16" s="115"/>
      <c r="L16" s="94" t="s">
        <v>6</v>
      </c>
      <c r="M16" s="102" t="e">
        <f>E20/E18*100</f>
        <v>#DIV/0!</v>
      </c>
    </row>
    <row r="17" spans="2:19" x14ac:dyDescent="0.25">
      <c r="C17" s="2"/>
      <c r="D17" s="2"/>
      <c r="E17" s="2"/>
    </row>
    <row r="18" spans="2:19" x14ac:dyDescent="0.25">
      <c r="C18" s="55" t="s">
        <v>83</v>
      </c>
      <c r="D18" s="59" t="s">
        <v>3</v>
      </c>
      <c r="E18" s="115"/>
      <c r="F18" s="115"/>
    </row>
    <row r="19" spans="2:19" x14ac:dyDescent="0.25">
      <c r="C19" s="2"/>
      <c r="D19" s="2"/>
      <c r="E19" s="2"/>
    </row>
    <row r="20" spans="2:19" ht="45" x14ac:dyDescent="0.25">
      <c r="C20" s="55" t="s">
        <v>84</v>
      </c>
      <c r="D20" s="59" t="s">
        <v>4</v>
      </c>
      <c r="E20" s="115"/>
      <c r="F20" s="115"/>
    </row>
    <row r="21" spans="2:19" x14ac:dyDescent="0.25">
      <c r="C21" s="2"/>
      <c r="D21" s="2"/>
      <c r="E21" s="2"/>
    </row>
    <row r="22" spans="2:19" x14ac:dyDescent="0.25">
      <c r="C22" s="9" t="s">
        <v>87</v>
      </c>
      <c r="D22" s="2"/>
      <c r="E22" s="2"/>
    </row>
    <row r="23" spans="2:19" x14ac:dyDescent="0.25">
      <c r="C23" s="3" t="s">
        <v>109</v>
      </c>
      <c r="D23" s="2"/>
      <c r="E23" s="2"/>
      <c r="I23" s="86"/>
      <c r="J23" s="86"/>
      <c r="K23" s="86"/>
    </row>
    <row r="24" spans="2:19" x14ac:dyDescent="0.25">
      <c r="I24" s="87"/>
      <c r="J24" s="87"/>
      <c r="K24" s="86"/>
    </row>
    <row r="25" spans="2:19" x14ac:dyDescent="0.25">
      <c r="B25" s="172" t="s">
        <v>23</v>
      </c>
      <c r="C25" s="89" t="s">
        <v>88</v>
      </c>
      <c r="D25" s="59" t="s">
        <v>7</v>
      </c>
      <c r="E25" s="3"/>
      <c r="F25" s="3"/>
      <c r="G25" s="3"/>
      <c r="H25" s="3"/>
      <c r="I25" s="3"/>
      <c r="J25" s="3"/>
      <c r="K25" s="3"/>
      <c r="L25" s="3"/>
      <c r="M25" s="86"/>
      <c r="N25" s="86"/>
      <c r="O25" s="86"/>
      <c r="P25" s="86"/>
      <c r="Q25" s="86"/>
      <c r="R25" s="43"/>
    </row>
    <row r="26" spans="2:19" x14ac:dyDescent="0.25">
      <c r="B26" s="173"/>
      <c r="C26" s="89" t="s">
        <v>89</v>
      </c>
      <c r="D26" s="59" t="s">
        <v>8</v>
      </c>
      <c r="E26" s="3"/>
      <c r="F26" s="3"/>
      <c r="G26" s="3"/>
      <c r="H26" s="3"/>
      <c r="I26" s="3"/>
      <c r="J26" s="3"/>
      <c r="K26" s="3"/>
      <c r="L26" s="3"/>
      <c r="M26" s="86"/>
      <c r="N26" s="86"/>
      <c r="O26" s="86"/>
      <c r="P26" s="86"/>
      <c r="Q26" s="86"/>
      <c r="R26" s="86"/>
    </row>
    <row r="27" spans="2:19" x14ac:dyDescent="0.25">
      <c r="B27" s="173"/>
      <c r="D27" s="58" t="s">
        <v>9</v>
      </c>
      <c r="E27" s="13" t="e">
        <f>E25/E26</f>
        <v>#DIV/0!</v>
      </c>
      <c r="F27" s="13" t="e">
        <f t="shared" ref="F27:J27" si="0">F25/F26</f>
        <v>#DIV/0!</v>
      </c>
      <c r="G27" s="13" t="e">
        <f t="shared" si="0"/>
        <v>#DIV/0!</v>
      </c>
      <c r="H27" s="13" t="e">
        <f t="shared" si="0"/>
        <v>#DIV/0!</v>
      </c>
      <c r="I27" s="13" t="e">
        <f t="shared" si="0"/>
        <v>#DIV/0!</v>
      </c>
      <c r="J27" s="13" t="e">
        <f t="shared" si="0"/>
        <v>#DIV/0!</v>
      </c>
      <c r="K27" s="13" t="e">
        <f t="shared" ref="K27:L27" si="1">K25/K26</f>
        <v>#DIV/0!</v>
      </c>
      <c r="L27" s="13" t="e">
        <f t="shared" si="1"/>
        <v>#DIV/0!</v>
      </c>
      <c r="M27" s="88"/>
      <c r="N27" s="88"/>
      <c r="O27" s="88"/>
      <c r="P27" s="88"/>
      <c r="Q27" s="88"/>
      <c r="R27" s="88"/>
    </row>
    <row r="28" spans="2:19" x14ac:dyDescent="0.25">
      <c r="B28" s="174"/>
      <c r="C28" s="70" t="s">
        <v>110</v>
      </c>
      <c r="D28" s="57" t="s">
        <v>10</v>
      </c>
      <c r="E28" s="13" t="e">
        <f>E27-1</f>
        <v>#DIV/0!</v>
      </c>
      <c r="F28" s="13" t="e">
        <f t="shared" ref="F28:J28" si="2">F27-1</f>
        <v>#DIV/0!</v>
      </c>
      <c r="G28" s="13" t="e">
        <f t="shared" si="2"/>
        <v>#DIV/0!</v>
      </c>
      <c r="H28" s="13" t="e">
        <f t="shared" si="2"/>
        <v>#DIV/0!</v>
      </c>
      <c r="I28" s="13" t="e">
        <f t="shared" si="2"/>
        <v>#DIV/0!</v>
      </c>
      <c r="J28" s="13" t="e">
        <f t="shared" si="2"/>
        <v>#DIV/0!</v>
      </c>
      <c r="K28" s="13" t="e">
        <f t="shared" ref="K28:L28" si="3">K27-1</f>
        <v>#DIV/0!</v>
      </c>
      <c r="L28" s="13" t="e">
        <f t="shared" si="3"/>
        <v>#DIV/0!</v>
      </c>
      <c r="M28" s="88"/>
      <c r="N28" s="88"/>
      <c r="O28" s="88"/>
      <c r="P28" s="88"/>
      <c r="Q28" s="88"/>
      <c r="R28" s="88"/>
      <c r="S28" s="29"/>
    </row>
    <row r="29" spans="2:19" x14ac:dyDescent="0.25">
      <c r="D29" s="90" t="e">
        <f>SUM(E28:L28)</f>
        <v>#DIV/0!</v>
      </c>
    </row>
    <row r="30" spans="2:19" s="36" customFormat="1" x14ac:dyDescent="0.25">
      <c r="D30" s="28"/>
    </row>
    <row r="31" spans="2:19" x14ac:dyDescent="0.25">
      <c r="D31" s="28"/>
    </row>
    <row r="32" spans="2:19" x14ac:dyDescent="0.25">
      <c r="B32" s="172" t="s">
        <v>24</v>
      </c>
      <c r="C32" s="89" t="s">
        <v>89</v>
      </c>
      <c r="D32" s="59" t="s">
        <v>8</v>
      </c>
      <c r="E32" s="3"/>
      <c r="F32" s="3"/>
      <c r="G32" s="3"/>
      <c r="H32" s="3"/>
      <c r="I32" s="3"/>
      <c r="J32" s="3"/>
      <c r="K32" s="86"/>
    </row>
    <row r="33" spans="2:11" x14ac:dyDescent="0.25">
      <c r="B33" s="173"/>
      <c r="C33" s="89" t="s">
        <v>88</v>
      </c>
      <c r="D33" s="59" t="s">
        <v>7</v>
      </c>
      <c r="E33" s="3"/>
      <c r="F33" s="3"/>
      <c r="G33" s="3"/>
      <c r="H33" s="3"/>
      <c r="I33" s="3"/>
      <c r="J33" s="3"/>
      <c r="K33" s="86"/>
    </row>
    <row r="34" spans="2:11" x14ac:dyDescent="0.25">
      <c r="B34" s="173"/>
      <c r="D34" s="58" t="s">
        <v>90</v>
      </c>
      <c r="E34" s="13"/>
      <c r="F34" s="13"/>
      <c r="G34" s="13"/>
      <c r="H34" s="13"/>
      <c r="I34" s="13"/>
      <c r="J34" s="13"/>
      <c r="K34" s="88"/>
    </row>
    <row r="35" spans="2:11" x14ac:dyDescent="0.25">
      <c r="B35" s="174"/>
      <c r="C35" s="70" t="s">
        <v>110</v>
      </c>
      <c r="D35" s="57" t="s">
        <v>91</v>
      </c>
      <c r="E35" s="13"/>
      <c r="F35" s="13"/>
      <c r="G35" s="13"/>
      <c r="H35" s="13"/>
      <c r="I35" s="13"/>
      <c r="J35" s="13"/>
      <c r="K35" s="88"/>
    </row>
    <row r="36" spans="2:11" x14ac:dyDescent="0.25">
      <c r="D36" s="90">
        <f>SUM(E35:G35)</f>
        <v>0</v>
      </c>
    </row>
    <row r="37" spans="2:11" s="36" customFormat="1" x14ac:dyDescent="0.25">
      <c r="C37" s="57" t="s">
        <v>104</v>
      </c>
      <c r="D37" s="19" t="e">
        <f>SUM(D29,D36)</f>
        <v>#DIV/0!</v>
      </c>
    </row>
    <row r="38" spans="2:11" x14ac:dyDescent="0.25">
      <c r="D38" s="28"/>
    </row>
    <row r="39" spans="2:11" x14ac:dyDescent="0.25">
      <c r="C39" s="9" t="s">
        <v>92</v>
      </c>
    </row>
    <row r="40" spans="2:11" ht="30" x14ac:dyDescent="0.25">
      <c r="C40" s="55" t="s">
        <v>113</v>
      </c>
    </row>
    <row r="42" spans="2:11" x14ac:dyDescent="0.25">
      <c r="C42" s="10" t="s">
        <v>93</v>
      </c>
      <c r="D42" s="14" t="s">
        <v>11</v>
      </c>
      <c r="E42" s="3" t="e">
        <f>D37/E18</f>
        <v>#DIV/0!</v>
      </c>
    </row>
    <row r="44" spans="2:11" ht="15.75" thickBot="1" x14ac:dyDescent="0.3">
      <c r="C44" s="9" t="s">
        <v>94</v>
      </c>
    </row>
    <row r="45" spans="2:11" ht="15.75" thickBot="1" x14ac:dyDescent="0.3">
      <c r="G45" s="16" t="s">
        <v>112</v>
      </c>
      <c r="H45" s="16" t="s">
        <v>120</v>
      </c>
      <c r="I45" s="97" t="s">
        <v>121</v>
      </c>
      <c r="J45" s="94" t="s">
        <v>12</v>
      </c>
    </row>
    <row r="46" spans="2:11" ht="15.75" thickBot="1" x14ac:dyDescent="0.3">
      <c r="G46" s="3" t="e">
        <f>E42</f>
        <v>#DIV/0!</v>
      </c>
      <c r="H46" s="3" t="e">
        <f>0.01*G46</f>
        <v>#DIV/0!</v>
      </c>
      <c r="I46" s="98" t="e">
        <f>H46+0.01</f>
        <v>#DIV/0!</v>
      </c>
      <c r="J46" s="96" t="e">
        <f>G46/I46</f>
        <v>#DIV/0!</v>
      </c>
    </row>
    <row r="48" spans="2:11" x14ac:dyDescent="0.25">
      <c r="C48" s="31" t="s">
        <v>95</v>
      </c>
    </row>
    <row r="54" spans="2:4" x14ac:dyDescent="0.25">
      <c r="B54" s="57" t="s">
        <v>96</v>
      </c>
      <c r="C54" s="57" t="s">
        <v>97</v>
      </c>
      <c r="D54" s="57" t="s">
        <v>99</v>
      </c>
    </row>
    <row r="55" spans="2:4" x14ac:dyDescent="0.25">
      <c r="B55" s="3" t="s">
        <v>5</v>
      </c>
      <c r="C55" s="3" t="e">
        <f>M15</f>
        <v>#DIV/0!</v>
      </c>
      <c r="D55" s="3" t="e">
        <f>C55*C55</f>
        <v>#DIV/0!</v>
      </c>
    </row>
    <row r="56" spans="2:4" x14ac:dyDescent="0.25">
      <c r="B56" s="3" t="s">
        <v>6</v>
      </c>
      <c r="C56" s="12" t="e">
        <f>M16</f>
        <v>#DIV/0!</v>
      </c>
      <c r="D56" s="3" t="e">
        <f t="shared" ref="D56:D57" si="4">C56*C56</f>
        <v>#DIV/0!</v>
      </c>
    </row>
    <row r="57" spans="2:4" x14ac:dyDescent="0.25">
      <c r="B57" s="3" t="s">
        <v>12</v>
      </c>
      <c r="C57" s="18" t="e">
        <f>J46</f>
        <v>#DIV/0!</v>
      </c>
      <c r="D57" s="3" t="e">
        <f t="shared" si="4"/>
        <v>#DIV/0!</v>
      </c>
    </row>
    <row r="58" spans="2:4" x14ac:dyDescent="0.25">
      <c r="B58" s="1"/>
      <c r="C58" s="17" t="s">
        <v>98</v>
      </c>
      <c r="D58" s="93" t="e">
        <f>SUM(D55:D57)</f>
        <v>#DIV/0!</v>
      </c>
    </row>
    <row r="59" spans="2:4" x14ac:dyDescent="0.25">
      <c r="B59" s="1"/>
      <c r="C59" s="17" t="s">
        <v>100</v>
      </c>
      <c r="D59" s="15" t="e">
        <f>SQRT(D58)</f>
        <v>#DIV/0!</v>
      </c>
    </row>
    <row r="60" spans="2:4" x14ac:dyDescent="0.25">
      <c r="B60" s="1"/>
      <c r="C60" s="17" t="s">
        <v>122</v>
      </c>
      <c r="D60" s="15">
        <v>1.732</v>
      </c>
    </row>
    <row r="61" spans="2:4" x14ac:dyDescent="0.25">
      <c r="B61" s="1"/>
      <c r="C61" s="1"/>
      <c r="D61" s="1"/>
    </row>
    <row r="62" spans="2:4" x14ac:dyDescent="0.25">
      <c r="B62" s="1"/>
      <c r="C62" s="23" t="s">
        <v>13</v>
      </c>
      <c r="D62" s="20" t="e">
        <f>D59/D60</f>
        <v>#DIV/0!</v>
      </c>
    </row>
    <row r="66" spans="3:6" ht="15.75" thickBot="1" x14ac:dyDescent="0.3">
      <c r="C66" s="56" t="s">
        <v>101</v>
      </c>
      <c r="D66" s="2"/>
      <c r="E66" s="2"/>
      <c r="F66" s="2"/>
    </row>
    <row r="67" spans="3:6" ht="15.75" thickBot="1" x14ac:dyDescent="0.3">
      <c r="C67" s="2"/>
      <c r="D67" s="3">
        <v>100</v>
      </c>
      <c r="E67" s="99" t="e">
        <f>D62</f>
        <v>#DIV/0!</v>
      </c>
      <c r="F67" s="100" t="e">
        <f>D67-E67</f>
        <v>#DIV/0!</v>
      </c>
    </row>
    <row r="69" spans="3:6" x14ac:dyDescent="0.25">
      <c r="D69" s="175" t="s">
        <v>129</v>
      </c>
      <c r="E69" s="176"/>
      <c r="F69" s="32" t="e">
        <f>IF(F67&gt;=95,"Excelente",IF(F67&gt;=80,"Boa",IF(F67&gt;=65,"Razoável",IF(F67&gt;=45,"Regular","Ruim"))))</f>
        <v>#DIV/0!</v>
      </c>
    </row>
    <row r="71" spans="3:6" x14ac:dyDescent="0.25">
      <c r="C71" s="91"/>
    </row>
  </sheetData>
  <mergeCells count="10">
    <mergeCell ref="E20:F20"/>
    <mergeCell ref="B25:B28"/>
    <mergeCell ref="B32:B35"/>
    <mergeCell ref="D69:E69"/>
    <mergeCell ref="C2:N2"/>
    <mergeCell ref="C7:C10"/>
    <mergeCell ref="E13:F13"/>
    <mergeCell ref="E14:F14"/>
    <mergeCell ref="E16:F16"/>
    <mergeCell ref="E18:F1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3:G7"/>
  <sheetViews>
    <sheetView showGridLines="0" workbookViewId="0">
      <selection activeCell="C10" sqref="C10"/>
    </sheetView>
  </sheetViews>
  <sheetFormatPr defaultRowHeight="15" x14ac:dyDescent="0.25"/>
  <cols>
    <col min="2" max="2" width="16.7109375" bestFit="1" customWidth="1"/>
    <col min="6" max="6" width="10.5703125" bestFit="1" customWidth="1"/>
  </cols>
  <sheetData>
    <row r="3" spans="2:7" x14ac:dyDescent="0.25">
      <c r="B3" s="180" t="s">
        <v>102</v>
      </c>
      <c r="C3" s="181"/>
      <c r="D3" s="181"/>
      <c r="E3" s="181"/>
      <c r="F3" s="181"/>
      <c r="G3" s="182"/>
    </row>
    <row r="4" spans="2:7" x14ac:dyDescent="0.25">
      <c r="B4" s="9"/>
      <c r="C4" s="7" t="s">
        <v>5</v>
      </c>
      <c r="D4" s="7" t="s">
        <v>6</v>
      </c>
      <c r="E4" s="7" t="s">
        <v>12</v>
      </c>
      <c r="F4" s="7" t="s">
        <v>103</v>
      </c>
      <c r="G4" s="56" t="s">
        <v>66</v>
      </c>
    </row>
    <row r="5" spans="2:7" x14ac:dyDescent="0.25">
      <c r="B5" s="6" t="s">
        <v>36</v>
      </c>
      <c r="C5" s="3" t="e">
        <f>'Folha Ponto 1'!M15</f>
        <v>#DIV/0!</v>
      </c>
      <c r="D5" s="3" t="e">
        <f>'Folha Ponto 1'!M16</f>
        <v>#DIV/0!</v>
      </c>
      <c r="E5" s="37" t="e">
        <f>'Folha Ponto 1'!J46</f>
        <v>#DIV/0!</v>
      </c>
      <c r="F5" s="92" t="e">
        <f>'Folha Ponto 1'!F67</f>
        <v>#DIV/0!</v>
      </c>
      <c r="G5" s="22" t="e">
        <f>'Folha Ponto 1'!F69</f>
        <v>#DIV/0!</v>
      </c>
    </row>
    <row r="6" spans="2:7" x14ac:dyDescent="0.25">
      <c r="B6" s="103" t="s">
        <v>37</v>
      </c>
      <c r="C6" s="3" t="e">
        <f>'Folha Ponto 2'!M15</f>
        <v>#DIV/0!</v>
      </c>
      <c r="D6" s="37" t="e">
        <f>'Folha Ponto 2'!M16</f>
        <v>#DIV/0!</v>
      </c>
      <c r="E6" s="37" t="e">
        <f>'Folha Ponto 2'!J46</f>
        <v>#DIV/0!</v>
      </c>
      <c r="F6" s="92" t="e">
        <f>'Folha Ponto 2'!F67</f>
        <v>#DIV/0!</v>
      </c>
      <c r="G6" s="22" t="e">
        <f>'Folha Ponto 2'!F69</f>
        <v>#DIV/0!</v>
      </c>
    </row>
    <row r="7" spans="2:7" x14ac:dyDescent="0.25">
      <c r="B7" s="104"/>
      <c r="C7" s="81"/>
      <c r="D7" s="105"/>
      <c r="E7" s="105"/>
      <c r="F7" s="106"/>
      <c r="G7" s="81"/>
    </row>
  </sheetData>
  <mergeCells count="1">
    <mergeCell ref="B3:G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Fórmula ICE</vt:lpstr>
      <vt:lpstr>Dados Analíticos</vt:lpstr>
      <vt:lpstr>Folha Inicial</vt:lpstr>
      <vt:lpstr>Inserir Dados</vt:lpstr>
      <vt:lpstr>Folha Ponto 1</vt:lpstr>
      <vt:lpstr>Folha Ponto 2</vt:lpstr>
      <vt:lpstr>Resultados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Cálculo ICE com excel</dc:title>
  <dc:creator/>
  <cp:lastModifiedBy/>
  <dcterms:created xsi:type="dcterms:W3CDTF">2006-09-16T00:00:00Z</dcterms:created>
  <dcterms:modified xsi:type="dcterms:W3CDTF">2026-06-16T00:02:46Z</dcterms:modified>
</cp:coreProperties>
</file>