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d.docs.live.net/ae90bbc5bc3dcb63/Pósdoc/Siever´s group/BEPE Project/XPS/"/>
    </mc:Choice>
  </mc:AlternateContent>
  <xr:revisionPtr revIDLastSave="276" documentId="11_6173010F1DCB5E6AE39AF9BF968532A58533C8A9" xr6:coauthVersionLast="47" xr6:coauthVersionMax="47" xr10:uidLastSave="{3378EEE3-CCE0-4890-8EC2-D242CD44DD67}"/>
  <bookViews>
    <workbookView xWindow="-108" yWindow="-108" windowWidth="23256" windowHeight="12456" tabRatio="500" xr2:uid="{00000000-000D-0000-FFFF-FFFF00000000}"/>
  </bookViews>
  <sheets>
    <sheet name="XPS" sheetId="11" r:id="rId1"/>
    <sheet name="Planilha1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16" i="12" l="1"/>
  <c r="C15" i="12"/>
  <c r="C14" i="12"/>
  <c r="C13" i="12"/>
  <c r="C12" i="12"/>
  <c r="C11" i="12"/>
  <c r="C10" i="12"/>
  <c r="C9" i="12"/>
  <c r="C8" i="12"/>
  <c r="C7" i="12"/>
  <c r="C6" i="12"/>
  <c r="C5" i="12"/>
  <c r="C29" i="11"/>
  <c r="C28" i="11"/>
  <c r="C27" i="11"/>
  <c r="C26" i="11"/>
  <c r="C25" i="11"/>
  <c r="C24" i="11"/>
  <c r="C23" i="11"/>
  <c r="C22" i="11"/>
  <c r="C20" i="11"/>
  <c r="C19" i="11"/>
  <c r="C18" i="11"/>
  <c r="B9" i="11"/>
  <c r="B12" i="11"/>
  <c r="B13" i="11"/>
  <c r="C9" i="11"/>
  <c r="C13" i="11"/>
  <c r="D9" i="11"/>
  <c r="E9" i="11"/>
  <c r="G9" i="11"/>
  <c r="G10" i="11"/>
  <c r="B10" i="11" s="1"/>
  <c r="G11" i="11"/>
  <c r="B11" i="11" s="1"/>
  <c r="G12" i="11"/>
  <c r="G13" i="11"/>
  <c r="G14" i="11"/>
  <c r="B14" i="11" s="1"/>
  <c r="G15" i="11"/>
  <c r="B15" i="11" s="1"/>
  <c r="G16" i="11"/>
  <c r="B16" i="11" s="1"/>
  <c r="H9" i="11"/>
  <c r="H10" i="11"/>
  <c r="C10" i="11" s="1"/>
  <c r="H11" i="11"/>
  <c r="C11" i="11" s="1"/>
  <c r="H12" i="11"/>
  <c r="H13" i="11"/>
  <c r="H14" i="11"/>
  <c r="C14" i="11" s="1"/>
  <c r="H15" i="11"/>
  <c r="C15" i="11" s="1"/>
  <c r="H16" i="11"/>
  <c r="C16" i="11" s="1"/>
  <c r="I9" i="11"/>
  <c r="I10" i="11"/>
  <c r="D10" i="11" s="1"/>
  <c r="I11" i="11"/>
  <c r="D11" i="11" s="1"/>
  <c r="I12" i="11"/>
  <c r="D12" i="11" s="1"/>
  <c r="I13" i="11"/>
  <c r="D13" i="11" s="1"/>
  <c r="I14" i="11"/>
  <c r="D14" i="11" s="1"/>
  <c r="I15" i="11"/>
  <c r="D15" i="11" s="1"/>
  <c r="I16" i="11"/>
  <c r="D16" i="11" s="1"/>
  <c r="J9" i="11"/>
  <c r="J10" i="11"/>
  <c r="J11" i="11"/>
  <c r="E11" i="11" s="1"/>
  <c r="J12" i="11"/>
  <c r="E12" i="11" s="1"/>
  <c r="J13" i="11"/>
  <c r="E13" i="11" s="1"/>
  <c r="J14" i="11"/>
  <c r="E14" i="11" s="1"/>
  <c r="J15" i="11"/>
  <c r="E15" i="11" s="1"/>
  <c r="J16" i="11"/>
  <c r="E16" i="11" s="1"/>
  <c r="G8" i="11"/>
  <c r="B8" i="11" s="1"/>
  <c r="H8" i="11"/>
  <c r="C8" i="11" s="1"/>
  <c r="C21" i="11" s="1"/>
  <c r="I8" i="11"/>
  <c r="D8" i="11" s="1"/>
  <c r="J8" i="11"/>
  <c r="E8" i="11" s="1"/>
  <c r="G7" i="11"/>
  <c r="B7" i="11" s="1"/>
  <c r="H7" i="11"/>
  <c r="C7" i="11" s="1"/>
  <c r="I7" i="11"/>
  <c r="D7" i="11" s="1"/>
  <c r="J7" i="11"/>
  <c r="E7" i="11" s="1"/>
  <c r="G6" i="11"/>
  <c r="H6" i="11"/>
  <c r="I6" i="11"/>
  <c r="J6" i="11"/>
  <c r="G5" i="11"/>
  <c r="H5" i="11"/>
  <c r="I5" i="11"/>
  <c r="J5" i="11"/>
  <c r="K15" i="11" l="1"/>
  <c r="K16" i="11"/>
  <c r="K14" i="11"/>
  <c r="K13" i="11"/>
  <c r="K11" i="11"/>
  <c r="K12" i="11"/>
  <c r="C12" i="11"/>
  <c r="K10" i="11"/>
  <c r="E10" i="11"/>
  <c r="K9" i="11"/>
  <c r="K8" i="11"/>
  <c r="K6" i="11"/>
  <c r="D6" i="11" s="1"/>
  <c r="K5" i="11"/>
  <c r="E5" i="11" s="1"/>
  <c r="K7" i="11"/>
  <c r="B6" i="11" l="1"/>
  <c r="C6" i="11"/>
  <c r="E6" i="11"/>
  <c r="C5" i="11"/>
  <c r="B5" i="11"/>
  <c r="D5" i="11"/>
</calcChain>
</file>

<file path=xl/sharedStrings.xml><?xml version="1.0" encoding="utf-8"?>
<sst xmlns="http://schemas.openxmlformats.org/spreadsheetml/2006/main" count="62" uniqueCount="30">
  <si>
    <t>O 1s</t>
    <phoneticPr fontId="1" type="noConversion"/>
  </si>
  <si>
    <t>%</t>
    <phoneticPr fontId="1" type="noConversion"/>
  </si>
  <si>
    <t>O</t>
    <phoneticPr fontId="1" type="noConversion"/>
  </si>
  <si>
    <t>SUM</t>
    <phoneticPr fontId="1" type="noConversion"/>
  </si>
  <si>
    <t>ASF</t>
    <phoneticPr fontId="1" type="noConversion"/>
  </si>
  <si>
    <t>(Peak Area)/(Atomic Sensitivity Factor)</t>
    <phoneticPr fontId="5" type="noConversion"/>
  </si>
  <si>
    <t>Peak Area</t>
    <phoneticPr fontId="5" type="noConversion"/>
  </si>
  <si>
    <t>C</t>
    <phoneticPr fontId="1" type="noConversion"/>
  </si>
  <si>
    <t>V 2P</t>
  </si>
  <si>
    <t>Mo 3d</t>
  </si>
  <si>
    <t>Mo</t>
  </si>
  <si>
    <t>V</t>
  </si>
  <si>
    <t>C</t>
  </si>
  <si>
    <t>C 1s</t>
  </si>
  <si>
    <t>MoV-N2 CO2-ODHP</t>
  </si>
  <si>
    <t>MoV-N2</t>
  </si>
  <si>
    <t>MoV-N2 O2-ODHP</t>
  </si>
  <si>
    <t>MoV-N2 DHP</t>
  </si>
  <si>
    <t>MoV-O2</t>
  </si>
  <si>
    <t>MoV-O2 CO2-ODHP</t>
  </si>
  <si>
    <t>MoV-O2 O2-ODHP</t>
  </si>
  <si>
    <t>MoV-O2 DHP</t>
  </si>
  <si>
    <t>V_MoO3</t>
  </si>
  <si>
    <t>V_MoO3 CO2-ODHP</t>
  </si>
  <si>
    <t>V_MoO3 O2-ODHP</t>
  </si>
  <si>
    <t>V_MoO3 DHP</t>
  </si>
  <si>
    <t>Relative Atomic Concentration (%)</t>
  </si>
  <si>
    <t>Samples</t>
  </si>
  <si>
    <t>C1s (C-C)</t>
  </si>
  <si>
    <r>
      <t>C</t>
    </r>
    <r>
      <rPr>
        <b/>
        <sz val="8"/>
        <rFont val="Avenir Book"/>
      </rPr>
      <t>used</t>
    </r>
    <r>
      <rPr>
        <b/>
        <sz val="11"/>
        <rFont val="Avenir Book"/>
      </rPr>
      <t>/C</t>
    </r>
    <r>
      <rPr>
        <b/>
        <sz val="8"/>
        <rFont val="Avenir Book"/>
      </rPr>
      <t>fresh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</si>
</sst>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6">
    <font>
      <sz val="11"/>
      <name val="Avenir Book"/>
    </font>
    <font>
      <sz val="8"/>
      <name val="Avenir Book"/>
    </font>
    <font>
      <sz val="12"/>
      <name val="Avenir Book"/>
    </font>
    <font>
      <sz val="12"/>
      <color indexed="10"/>
      <name val="Avenir Book"/>
    </font>
    <font>
      <sz val="12"/>
      <color indexed="55"/>
      <name val="Avenir Book"/>
    </font>
    <font>
      <sz val="8"/>
      <name val="Arial"/>
    </font>
    <font>
      <b/>
      <sz val="11"/>
      <name val="Avenir Book"/>
    </font>
    <font>
      <b/>
      <sz val="12"/>
      <name val="Avenir Book"/>
    </font>
    <font>
      <b/>
      <sz val="12"/>
      <color indexed="55"/>
      <name val="Avenir Book"/>
    </font>
    <font>
      <b/>
      <sz val="12"/>
      <color indexed="10"/>
      <name val="Avenir Book"/>
    </font>
    <font>
      <b/>
      <sz val="12"/>
      <color rgb="FFFF0000"/>
      <name val="Avenir Book"/>
    </font>
    <font>
      <b/>
      <sz val="12"/>
      <color indexed="52"/>
      <name val="Avenir Book"/>
    </font>
    <font>
      <b/>
      <sz val="11"/>
      <color rgb="FFFF0000"/>
      <name val="Avenir Book"/>
    </font>
    <font>
      <sz val="12"/>
      <color rgb="FFFF0000"/>
      <name val="Avenir Book"/>
    </font>
    <font>
      <sz val="11"/>
      <color rgb="FFFF0000"/>
      <name val="Avenir Book"/>
    </font>
    <font>
      <b/>
      <sz val="8"/>
      <name val="Avenir Book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165" fontId="13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 wrapText="1"/>
    </xf>
    <xf numFmtId="1" fontId="13" fillId="0" borderId="0" xfId="0" applyNumberFormat="1" applyFont="1" applyAlignment="1">
      <alignment horizontal="right" vertical="center"/>
    </xf>
    <xf numFmtId="0" fontId="14" fillId="0" borderId="0" xfId="0" applyFont="1"/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5" borderId="0" xfId="0" applyFill="1" applyAlignment="1">
      <alignment horizontal="left" vertical="center" wrapText="1"/>
    </xf>
    <xf numFmtId="165" fontId="2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right" vertical="center"/>
    </xf>
    <xf numFmtId="1" fontId="4" fillId="5" borderId="0" xfId="0" applyNumberFormat="1" applyFont="1" applyFill="1" applyAlignment="1">
      <alignment horizontal="right" vertic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right" vertical="center"/>
    </xf>
    <xf numFmtId="164" fontId="2" fillId="5" borderId="0" xfId="0" applyNumberFormat="1" applyFont="1" applyFill="1" applyAlignment="1">
      <alignment horizontal="right" vertical="center"/>
    </xf>
    <xf numFmtId="0" fontId="0" fillId="5" borderId="0" xfId="0" applyFill="1"/>
    <xf numFmtId="0" fontId="6" fillId="5" borderId="0" xfId="0" applyFont="1" applyFill="1" applyAlignment="1">
      <alignment horizontal="left" vertical="center" wrapText="1"/>
    </xf>
    <xf numFmtId="165" fontId="7" fillId="5" borderId="0" xfId="0" applyNumberFormat="1" applyFont="1" applyFill="1" applyAlignment="1">
      <alignment horizontal="right" vertical="center"/>
    </xf>
    <xf numFmtId="1" fontId="7" fillId="5" borderId="0" xfId="0" applyNumberFormat="1" applyFont="1" applyFill="1" applyAlignment="1">
      <alignment horizontal="right" vertical="center"/>
    </xf>
    <xf numFmtId="1" fontId="8" fillId="5" borderId="0" xfId="0" applyNumberFormat="1" applyFont="1" applyFill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164" fontId="7" fillId="5" borderId="0" xfId="0" applyNumberFormat="1" applyFont="1" applyFill="1" applyAlignment="1">
      <alignment horizontal="right" vertical="center"/>
    </xf>
    <xf numFmtId="0" fontId="6" fillId="5" borderId="0" xfId="0" applyFont="1" applyFill="1"/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8"/>
  <sheetViews>
    <sheetView tabSelected="1" zoomScale="80" zoomScaleNormal="80" workbookViewId="0">
      <selection activeCell="N21" sqref="N21"/>
    </sheetView>
  </sheetViews>
  <sheetFormatPr defaultColWidth="11" defaultRowHeight="15"/>
  <cols>
    <col min="1" max="1" width="30.8984375" style="7" customWidth="1"/>
    <col min="2" max="2" width="8.59765625" style="1" customWidth="1"/>
    <col min="3" max="3" width="7.69921875" style="1" bestFit="1" customWidth="1"/>
    <col min="4" max="4" width="7.09765625" style="1" customWidth="1"/>
    <col min="5" max="5" width="7.69921875" style="1" bestFit="1" customWidth="1"/>
    <col min="6" max="6" width="6.09765625" style="1" customWidth="1"/>
    <col min="7" max="10" width="7.69921875" style="2" customWidth="1"/>
    <col min="11" max="11" width="7.69921875" style="3" customWidth="1"/>
    <col min="12" max="12" width="6.09765625" style="1" customWidth="1"/>
    <col min="13" max="13" width="10.5" style="2" bestFit="1" customWidth="1"/>
    <col min="14" max="14" width="9" style="2" bestFit="1" customWidth="1"/>
    <col min="15" max="15" width="10.59765625" style="2" bestFit="1" customWidth="1"/>
    <col min="16" max="16" width="10" style="2" customWidth="1"/>
    <col min="17" max="17" width="6.09765625" style="2" customWidth="1"/>
    <col min="18" max="18" width="7.09765625" customWidth="1"/>
  </cols>
  <sheetData>
    <row r="1" spans="1:19" ht="18" customHeight="1">
      <c r="B1" s="41" t="s">
        <v>26</v>
      </c>
      <c r="C1" s="41"/>
      <c r="D1" s="41"/>
      <c r="E1" s="41"/>
      <c r="G1" s="40" t="s">
        <v>5</v>
      </c>
      <c r="H1" s="40"/>
      <c r="I1" s="40"/>
      <c r="J1" s="40"/>
      <c r="K1" s="40"/>
      <c r="M1" s="39" t="s">
        <v>6</v>
      </c>
      <c r="N1" s="39"/>
      <c r="O1" s="39"/>
      <c r="P1" s="39"/>
    </row>
    <row r="2" spans="1:19" s="17" customFormat="1" ht="18" customHeight="1">
      <c r="A2" s="19"/>
      <c r="B2" s="20" t="s">
        <v>2</v>
      </c>
      <c r="C2" s="20" t="s">
        <v>7</v>
      </c>
      <c r="D2" s="20" t="s">
        <v>11</v>
      </c>
      <c r="E2" s="20" t="s">
        <v>10</v>
      </c>
      <c r="F2" s="20"/>
      <c r="G2" s="20" t="s">
        <v>2</v>
      </c>
      <c r="H2" s="20" t="s">
        <v>12</v>
      </c>
      <c r="I2" s="20" t="s">
        <v>11</v>
      </c>
      <c r="J2" s="20" t="s">
        <v>10</v>
      </c>
      <c r="K2" s="21" t="s">
        <v>3</v>
      </c>
      <c r="L2" s="15"/>
      <c r="M2" s="20" t="s">
        <v>0</v>
      </c>
      <c r="N2" s="20" t="s">
        <v>13</v>
      </c>
      <c r="O2" s="20" t="s">
        <v>8</v>
      </c>
      <c r="P2" s="20" t="s">
        <v>9</v>
      </c>
      <c r="Q2" s="16"/>
    </row>
    <row r="3" spans="1:19" s="17" customFormat="1" ht="18" customHeight="1">
      <c r="A3" s="25" t="s">
        <v>27</v>
      </c>
      <c r="B3" s="16" t="s">
        <v>1</v>
      </c>
      <c r="C3" s="16" t="s">
        <v>1</v>
      </c>
      <c r="D3" s="16" t="s">
        <v>1</v>
      </c>
      <c r="E3" s="16" t="s">
        <v>1</v>
      </c>
      <c r="F3" s="16"/>
      <c r="G3" s="16"/>
      <c r="H3" s="16"/>
      <c r="I3" s="16"/>
      <c r="J3" s="16"/>
      <c r="K3" s="21"/>
      <c r="L3" s="22" t="s">
        <v>4</v>
      </c>
      <c r="M3" s="23">
        <v>2.93</v>
      </c>
      <c r="N3" s="23">
        <v>1</v>
      </c>
      <c r="O3" s="23">
        <v>9.66</v>
      </c>
      <c r="P3" s="23">
        <v>9.5</v>
      </c>
      <c r="Q3" s="16"/>
    </row>
    <row r="4" spans="1:19" ht="17.100000000000001" customHeight="1">
      <c r="A4" s="8"/>
      <c r="B4" s="10"/>
      <c r="C4" s="10"/>
      <c r="D4" s="10"/>
      <c r="E4" s="10"/>
      <c r="F4" s="10"/>
      <c r="G4" s="10"/>
      <c r="H4" s="10"/>
      <c r="I4" s="10"/>
      <c r="J4" s="10"/>
      <c r="K4" s="4"/>
      <c r="M4" s="6"/>
      <c r="N4" s="6"/>
      <c r="O4" s="6"/>
      <c r="P4" s="10"/>
      <c r="Q4" s="6"/>
      <c r="R4" s="1"/>
    </row>
    <row r="5" spans="1:19" s="49" customFormat="1" ht="18" customHeight="1">
      <c r="A5" s="42" t="s">
        <v>14</v>
      </c>
      <c r="B5" s="43">
        <f t="shared" ref="B5:D15" si="0">100*G5/$K$5</f>
        <v>38.273156262984187</v>
      </c>
      <c r="C5" s="43">
        <f t="shared" si="0"/>
        <v>41.118302436230593</v>
      </c>
      <c r="D5" s="43">
        <f t="shared" si="0"/>
        <v>1.7849103005783193</v>
      </c>
      <c r="E5" s="43">
        <f>100*J5/$K$5</f>
        <v>18.823631000206909</v>
      </c>
      <c r="F5" s="44"/>
      <c r="G5" s="44">
        <f t="shared" ref="G5:G16" si="1">M5/$M$3</f>
        <v>23342.935153583618</v>
      </c>
      <c r="H5" s="44">
        <f t="shared" ref="H5:H16" si="2">N5/$N$3</f>
        <v>25078.2</v>
      </c>
      <c r="I5" s="44">
        <f t="shared" ref="I5:I16" si="3">O5/$O$3</f>
        <v>1088.6231884057972</v>
      </c>
      <c r="J5" s="44">
        <f t="shared" ref="J5:J16" si="4">P5/$P$3</f>
        <v>11480.6</v>
      </c>
      <c r="K5" s="45">
        <f t="shared" ref="K5:K16" si="5">SUM(G5:J5)</f>
        <v>60990.358341989413</v>
      </c>
      <c r="L5" s="46"/>
      <c r="M5" s="47">
        <v>68394.8</v>
      </c>
      <c r="N5" s="47">
        <v>25078.2</v>
      </c>
      <c r="O5" s="47">
        <v>10516.1</v>
      </c>
      <c r="P5" s="44">
        <v>109065.7</v>
      </c>
      <c r="Q5" s="48"/>
      <c r="R5" s="44"/>
      <c r="S5" s="44"/>
    </row>
    <row r="6" spans="1:19" s="57" customFormat="1" ht="18" customHeight="1">
      <c r="A6" s="50" t="s">
        <v>15</v>
      </c>
      <c r="B6" s="51">
        <f>100*G6/$K$6</f>
        <v>59.081847241110154</v>
      </c>
      <c r="C6" s="51">
        <f>100*H6/$K$6</f>
        <v>12.94627572393459</v>
      </c>
      <c r="D6" s="51">
        <f>100*I6/$K$6</f>
        <v>3.2092964660415646</v>
      </c>
      <c r="E6" s="51">
        <f>100*J6/$K$6</f>
        <v>24.762580568913695</v>
      </c>
      <c r="F6" s="52"/>
      <c r="G6" s="52">
        <f t="shared" si="1"/>
        <v>23885.972696245732</v>
      </c>
      <c r="H6" s="52">
        <f t="shared" si="2"/>
        <v>5234</v>
      </c>
      <c r="I6" s="52">
        <f t="shared" si="3"/>
        <v>1297.4741200828157</v>
      </c>
      <c r="J6" s="52">
        <f t="shared" si="4"/>
        <v>10011.168421052633</v>
      </c>
      <c r="K6" s="53">
        <f t="shared" si="5"/>
        <v>40428.615237381178</v>
      </c>
      <c r="L6" s="54"/>
      <c r="M6" s="55">
        <v>69985.899999999994</v>
      </c>
      <c r="N6" s="51">
        <v>5234</v>
      </c>
      <c r="O6" s="55">
        <v>12533.6</v>
      </c>
      <c r="P6" s="52">
        <v>95106.1</v>
      </c>
      <c r="Q6" s="56"/>
      <c r="R6" s="52"/>
      <c r="S6" s="52"/>
    </row>
    <row r="7" spans="1:19" ht="18" customHeight="1">
      <c r="A7" s="9" t="s">
        <v>16</v>
      </c>
      <c r="B7" s="12">
        <f t="shared" si="0"/>
        <v>33.941189730753081</v>
      </c>
      <c r="C7" s="12">
        <f t="shared" si="0"/>
        <v>16.218137208730088</v>
      </c>
      <c r="D7" s="12">
        <f t="shared" si="0"/>
        <v>1.6574251942400018</v>
      </c>
      <c r="E7" s="12">
        <f t="shared" ref="E7" si="6">100*J7/$K$5</f>
        <v>14.387675323430265</v>
      </c>
      <c r="F7" s="10"/>
      <c r="G7" s="10">
        <f t="shared" si="1"/>
        <v>20700.853242320816</v>
      </c>
      <c r="H7" s="10">
        <f t="shared" si="2"/>
        <v>9891.5</v>
      </c>
      <c r="I7" s="10">
        <f t="shared" si="3"/>
        <v>1010.8695652173913</v>
      </c>
      <c r="J7" s="10">
        <f t="shared" si="4"/>
        <v>8775.0947368421039</v>
      </c>
      <c r="K7" s="4">
        <f t="shared" si="5"/>
        <v>40378.317544380312</v>
      </c>
      <c r="L7" s="5"/>
      <c r="M7" s="6">
        <v>60653.5</v>
      </c>
      <c r="N7" s="6">
        <v>9891.5</v>
      </c>
      <c r="O7" s="6">
        <v>9765</v>
      </c>
      <c r="P7" s="10">
        <v>83363.399999999994</v>
      </c>
      <c r="Q7" s="11"/>
      <c r="R7" s="10"/>
      <c r="S7" s="10"/>
    </row>
    <row r="8" spans="1:19" s="30" customFormat="1" ht="18" customHeight="1">
      <c r="A8" s="9" t="s">
        <v>17</v>
      </c>
      <c r="B8" s="12">
        <f t="shared" ref="B8" si="7">100*G8/$K$6</f>
        <v>16.106339353047066</v>
      </c>
      <c r="C8" s="12">
        <f t="shared" ref="C8" si="8">100*H8/$K$6</f>
        <v>10.109423674301311</v>
      </c>
      <c r="D8" s="12">
        <f t="shared" ref="D8" si="9">100*I8/$K$6</f>
        <v>0.86697811517601764</v>
      </c>
      <c r="E8" s="12">
        <f t="shared" ref="E8" si="10">100*J8/$K$6</f>
        <v>6.8678817154165488</v>
      </c>
      <c r="F8" s="10"/>
      <c r="G8" s="10">
        <f t="shared" si="1"/>
        <v>6511.569965870307</v>
      </c>
      <c r="H8" s="10">
        <f t="shared" si="2"/>
        <v>4087.1</v>
      </c>
      <c r="I8" s="10">
        <f t="shared" si="3"/>
        <v>350.50724637681162</v>
      </c>
      <c r="J8" s="10">
        <f t="shared" si="4"/>
        <v>2776.5894736842106</v>
      </c>
      <c r="K8" s="10">
        <f t="shared" si="5"/>
        <v>13725.76668593133</v>
      </c>
      <c r="L8" s="2"/>
      <c r="M8" s="6">
        <v>19078.900000000001</v>
      </c>
      <c r="N8" s="6">
        <v>4087.1</v>
      </c>
      <c r="O8" s="6">
        <v>3385.9</v>
      </c>
      <c r="P8" s="12">
        <v>26377.599999999999</v>
      </c>
      <c r="Q8" s="11"/>
      <c r="R8" s="29"/>
      <c r="S8" s="29"/>
    </row>
    <row r="9" spans="1:19" s="57" customFormat="1" ht="18" customHeight="1">
      <c r="A9" s="50" t="s">
        <v>18</v>
      </c>
      <c r="B9" s="51">
        <f t="shared" si="0"/>
        <v>37.276075931886133</v>
      </c>
      <c r="C9" s="51">
        <f t="shared" si="0"/>
        <v>9.2452317928389363</v>
      </c>
      <c r="D9" s="51">
        <f t="shared" si="0"/>
        <v>1.4550207350355779</v>
      </c>
      <c r="E9" s="51">
        <f t="shared" ref="E9" si="11">100*J9/$K$5</f>
        <v>16.167024729548171</v>
      </c>
      <c r="F9" s="58"/>
      <c r="G9" s="52">
        <f t="shared" si="1"/>
        <v>22734.812286689419</v>
      </c>
      <c r="H9" s="52">
        <f t="shared" si="2"/>
        <v>5638.7</v>
      </c>
      <c r="I9" s="52">
        <f t="shared" si="3"/>
        <v>887.42236024844715</v>
      </c>
      <c r="J9" s="52">
        <f t="shared" si="4"/>
        <v>9860.3263157894744</v>
      </c>
      <c r="K9" s="52">
        <f t="shared" si="5"/>
        <v>39121.260962727341</v>
      </c>
      <c r="L9" s="58"/>
      <c r="M9" s="55">
        <v>66613</v>
      </c>
      <c r="N9" s="59">
        <v>5638.7</v>
      </c>
      <c r="O9" s="59">
        <v>8572.5</v>
      </c>
      <c r="P9" s="59">
        <v>93673.1</v>
      </c>
      <c r="Q9" s="59"/>
    </row>
    <row r="10" spans="1:19" s="49" customFormat="1" ht="18" customHeight="1">
      <c r="A10" s="60" t="s">
        <v>19</v>
      </c>
      <c r="B10" s="43">
        <f t="shared" ref="B10" si="12">100*G10/$K$6</f>
        <v>51.939776566456544</v>
      </c>
      <c r="C10" s="43">
        <f t="shared" ref="C10" si="13">100*H10/$K$6</f>
        <v>45.610021247896803</v>
      </c>
      <c r="D10" s="43">
        <f t="shared" ref="D10" si="14">100*I10/$K$6</f>
        <v>0.39427416691220407</v>
      </c>
      <c r="E10" s="43">
        <f t="shared" ref="E10" si="15">100*J10/$K$6</f>
        <v>28.162647555944737</v>
      </c>
      <c r="F10" s="61"/>
      <c r="G10" s="44">
        <f t="shared" si="1"/>
        <v>20998.532423208188</v>
      </c>
      <c r="H10" s="44">
        <f t="shared" si="2"/>
        <v>18439.5</v>
      </c>
      <c r="I10" s="44">
        <f t="shared" si="3"/>
        <v>159.39958592132504</v>
      </c>
      <c r="J10" s="44">
        <f t="shared" si="4"/>
        <v>11385.768421052631</v>
      </c>
      <c r="K10" s="44">
        <f t="shared" si="5"/>
        <v>50983.200430182143</v>
      </c>
      <c r="L10" s="61"/>
      <c r="M10" s="47">
        <v>61525.7</v>
      </c>
      <c r="N10" s="62">
        <v>18439.5</v>
      </c>
      <c r="O10" s="62">
        <v>1539.8</v>
      </c>
      <c r="P10" s="62">
        <v>108164.8</v>
      </c>
      <c r="Q10" s="62"/>
    </row>
    <row r="11" spans="1:19" s="30" customFormat="1" ht="18" customHeight="1">
      <c r="A11" s="13" t="s">
        <v>20</v>
      </c>
      <c r="B11" s="12">
        <f t="shared" si="0"/>
        <v>48.235173985684199</v>
      </c>
      <c r="C11" s="12">
        <f t="shared" si="0"/>
        <v>20.528982515224872</v>
      </c>
      <c r="D11" s="12">
        <f t="shared" si="0"/>
        <v>2.5595125902816571</v>
      </c>
      <c r="E11" s="12">
        <f t="shared" ref="E11" si="16">100*J11/$K$5</f>
        <v>18.815036026500142</v>
      </c>
      <c r="F11" s="1"/>
      <c r="G11" s="10">
        <f t="shared" si="1"/>
        <v>29418.805460750853</v>
      </c>
      <c r="H11" s="10">
        <f t="shared" si="2"/>
        <v>12520.7</v>
      </c>
      <c r="I11" s="10">
        <f t="shared" si="3"/>
        <v>1561.0559006211179</v>
      </c>
      <c r="J11" s="10">
        <f t="shared" si="4"/>
        <v>11475.357894736842</v>
      </c>
      <c r="K11" s="10">
        <f t="shared" si="5"/>
        <v>54975.919256108813</v>
      </c>
      <c r="L11" s="1"/>
      <c r="M11" s="6">
        <v>86197.1</v>
      </c>
      <c r="N11" s="2">
        <v>12520.7</v>
      </c>
      <c r="O11" s="2">
        <v>15079.8</v>
      </c>
      <c r="P11" s="2">
        <v>109015.9</v>
      </c>
      <c r="Q11" s="2"/>
    </row>
    <row r="12" spans="1:19" s="30" customFormat="1" ht="18" customHeight="1">
      <c r="A12" s="13" t="s">
        <v>21</v>
      </c>
      <c r="B12" s="12">
        <f t="shared" ref="B12" si="17">100*G12/$K$6</f>
        <v>54.414453994375464</v>
      </c>
      <c r="C12" s="12">
        <f t="shared" ref="C12" si="18">100*H12/$K$6</f>
        <v>18.53736507173393</v>
      </c>
      <c r="D12" s="12">
        <f t="shared" ref="D12" si="19">100*I12/$K$6</f>
        <v>2.2023072361314302</v>
      </c>
      <c r="E12" s="12">
        <f t="shared" ref="E12" si="20">100*J12/$K$6</f>
        <v>22.55900847281379</v>
      </c>
      <c r="F12" s="1"/>
      <c r="G12" s="10">
        <f t="shared" si="1"/>
        <v>21999.010238907849</v>
      </c>
      <c r="H12" s="10">
        <f t="shared" si="2"/>
        <v>7494.4</v>
      </c>
      <c r="I12" s="10">
        <f t="shared" si="3"/>
        <v>890.36231884057963</v>
      </c>
      <c r="J12" s="10">
        <f t="shared" si="4"/>
        <v>9120.2947368421064</v>
      </c>
      <c r="K12" s="10">
        <f t="shared" si="5"/>
        <v>39504.067294590532</v>
      </c>
      <c r="L12" s="1"/>
      <c r="M12" s="6">
        <v>64457.1</v>
      </c>
      <c r="N12" s="2">
        <v>7494.4</v>
      </c>
      <c r="O12" s="2">
        <v>8600.9</v>
      </c>
      <c r="P12" s="2">
        <v>86642.8</v>
      </c>
      <c r="Q12" s="2"/>
    </row>
    <row r="13" spans="1:19" s="57" customFormat="1" ht="18" customHeight="1">
      <c r="A13" s="63" t="s">
        <v>22</v>
      </c>
      <c r="B13" s="51">
        <f t="shared" si="0"/>
        <v>42.593875003849767</v>
      </c>
      <c r="C13" s="51">
        <f t="shared" si="0"/>
        <v>17.2446929087135</v>
      </c>
      <c r="D13" s="51">
        <f t="shared" si="0"/>
        <v>1.0440845202097233</v>
      </c>
      <c r="E13" s="51">
        <f t="shared" ref="E13" si="21">100*J13/$K$5</f>
        <v>19.181720386688905</v>
      </c>
      <c r="F13" s="58"/>
      <c r="G13" s="52">
        <f t="shared" si="1"/>
        <v>25978.156996587029</v>
      </c>
      <c r="H13" s="52">
        <f t="shared" si="2"/>
        <v>10517.6</v>
      </c>
      <c r="I13" s="52">
        <f t="shared" si="3"/>
        <v>636.79089026915108</v>
      </c>
      <c r="J13" s="52">
        <f t="shared" si="4"/>
        <v>11699</v>
      </c>
      <c r="K13" s="52">
        <f t="shared" si="5"/>
        <v>48831.547886856177</v>
      </c>
      <c r="L13" s="58"/>
      <c r="M13" s="55">
        <v>76116</v>
      </c>
      <c r="N13" s="59">
        <v>10517.6</v>
      </c>
      <c r="O13" s="59">
        <v>6151.4</v>
      </c>
      <c r="P13" s="59">
        <v>111140.5</v>
      </c>
      <c r="Q13" s="59"/>
    </row>
    <row r="14" spans="1:19" s="49" customFormat="1" ht="18" customHeight="1">
      <c r="A14" s="60" t="s">
        <v>23</v>
      </c>
      <c r="B14" s="43">
        <f t="shared" ref="B14" si="22">100*G14/$K$6</f>
        <v>57.669253347360844</v>
      </c>
      <c r="C14" s="43">
        <f t="shared" ref="C14" si="23">100*H14/$K$6</f>
        <v>38.799498592512492</v>
      </c>
      <c r="D14" s="43">
        <f t="shared" ref="D14" si="24">100*I14/$K$6</f>
        <v>0.32821186332514818</v>
      </c>
      <c r="E14" s="43">
        <f t="shared" ref="E14" si="25">100*J14/$K$6</f>
        <v>32.285834458670401</v>
      </c>
      <c r="F14" s="61"/>
      <c r="G14" s="44">
        <f t="shared" si="1"/>
        <v>23314.880546075085</v>
      </c>
      <c r="H14" s="44">
        <f t="shared" si="2"/>
        <v>15686.1</v>
      </c>
      <c r="I14" s="44">
        <f t="shared" si="3"/>
        <v>132.69151138716356</v>
      </c>
      <c r="J14" s="44">
        <f t="shared" si="4"/>
        <v>13052.715789473685</v>
      </c>
      <c r="K14" s="44">
        <f t="shared" si="5"/>
        <v>52186.387846935933</v>
      </c>
      <c r="L14" s="61"/>
      <c r="M14" s="47">
        <v>68312.600000000006</v>
      </c>
      <c r="N14" s="62">
        <v>15686.1</v>
      </c>
      <c r="O14" s="62">
        <v>1281.8</v>
      </c>
      <c r="P14" s="62">
        <v>124000.8</v>
      </c>
      <c r="Q14" s="62"/>
    </row>
    <row r="15" spans="1:19" s="30" customFormat="1" ht="18" customHeight="1">
      <c r="A15" s="13" t="s">
        <v>24</v>
      </c>
      <c r="B15" s="12">
        <f t="shared" si="0"/>
        <v>48.824815665377777</v>
      </c>
      <c r="C15" s="12">
        <f t="shared" si="0"/>
        <v>15.071234617868571</v>
      </c>
      <c r="D15" s="12">
        <f t="shared" si="0"/>
        <v>1.1138610176344099</v>
      </c>
      <c r="E15" s="12">
        <f t="shared" ref="E15" si="26">100*J15/$K$5</f>
        <v>22.325858418931574</v>
      </c>
      <c r="F15" s="1"/>
      <c r="G15" s="10">
        <f t="shared" si="1"/>
        <v>29778.430034129691</v>
      </c>
      <c r="H15" s="10">
        <f t="shared" si="2"/>
        <v>9192</v>
      </c>
      <c r="I15" s="10">
        <f t="shared" si="3"/>
        <v>679.3478260869565</v>
      </c>
      <c r="J15" s="10">
        <f t="shared" si="4"/>
        <v>13616.621052631579</v>
      </c>
      <c r="K15" s="10">
        <f t="shared" si="5"/>
        <v>53266.398912848228</v>
      </c>
      <c r="L15" s="1"/>
      <c r="M15" s="6">
        <v>87250.8</v>
      </c>
      <c r="N15" s="2">
        <v>9192</v>
      </c>
      <c r="O15" s="24">
        <v>6562.5</v>
      </c>
      <c r="P15" s="2">
        <v>129357.9</v>
      </c>
      <c r="Q15" s="2"/>
    </row>
    <row r="16" spans="1:19" ht="18" customHeight="1">
      <c r="A16" s="13" t="s">
        <v>25</v>
      </c>
      <c r="B16" s="12">
        <f t="shared" ref="B16" si="27">100*G16/$K$6</f>
        <v>82.494200216379184</v>
      </c>
      <c r="C16" s="12">
        <f t="shared" ref="C16" si="28">100*H16/$K$6</f>
        <v>29.857070120074447</v>
      </c>
      <c r="D16" s="12">
        <f t="shared" ref="D16" si="29">100*I16/$K$6</f>
        <v>2.227733541349239</v>
      </c>
      <c r="E16" s="12">
        <f t="shared" ref="E16" si="30">100*J16/$K$6</f>
        <v>38.575491024202314</v>
      </c>
      <c r="G16" s="10">
        <f t="shared" si="1"/>
        <v>33351.262798634809</v>
      </c>
      <c r="H16" s="10">
        <f t="shared" si="2"/>
        <v>12070.8</v>
      </c>
      <c r="I16" s="10">
        <f t="shared" si="3"/>
        <v>900.64182194616978</v>
      </c>
      <c r="J16" s="10">
        <f t="shared" si="4"/>
        <v>15595.536842105264</v>
      </c>
      <c r="K16" s="10">
        <f t="shared" si="5"/>
        <v>61918.241462686245</v>
      </c>
      <c r="M16" s="6">
        <v>97719.2</v>
      </c>
      <c r="N16" s="2">
        <v>12070.8</v>
      </c>
      <c r="O16" s="2">
        <v>8700.2000000000007</v>
      </c>
      <c r="P16" s="2">
        <v>148157.6</v>
      </c>
    </row>
    <row r="17" spans="1:5" ht="18" customHeight="1">
      <c r="E17" s="12"/>
    </row>
    <row r="18" spans="1:5" ht="18" customHeight="1">
      <c r="A18" s="9" t="s">
        <v>14</v>
      </c>
      <c r="C18" s="26">
        <f>C5-C6</f>
        <v>28.172026712296002</v>
      </c>
    </row>
    <row r="19" spans="1:5" ht="18" customHeight="1">
      <c r="A19" s="18" t="s">
        <v>15</v>
      </c>
      <c r="C19" s="26">
        <f>C6-C6</f>
        <v>0</v>
      </c>
    </row>
    <row r="20" spans="1:5" ht="18" customHeight="1">
      <c r="A20" s="9" t="s">
        <v>16</v>
      </c>
      <c r="C20" s="26">
        <f>C7-C6</f>
        <v>3.2718614847954974</v>
      </c>
    </row>
    <row r="21" spans="1:5" ht="18" customHeight="1">
      <c r="A21" s="9" t="s">
        <v>17</v>
      </c>
      <c r="C21" s="27">
        <f>C8-C6</f>
        <v>-2.8368520496332792</v>
      </c>
    </row>
    <row r="22" spans="1:5" ht="18" customHeight="1">
      <c r="A22" s="18" t="s">
        <v>18</v>
      </c>
      <c r="C22" s="26">
        <f>C9-C9</f>
        <v>0</v>
      </c>
    </row>
    <row r="23" spans="1:5" ht="18" customHeight="1">
      <c r="A23" s="13" t="s">
        <v>19</v>
      </c>
      <c r="C23" s="26">
        <f>C10-C9</f>
        <v>36.364789455057867</v>
      </c>
    </row>
    <row r="24" spans="1:5" ht="18" customHeight="1">
      <c r="A24" s="13" t="s">
        <v>20</v>
      </c>
      <c r="C24" s="27">
        <f>C11-C9</f>
        <v>11.283750722385935</v>
      </c>
    </row>
    <row r="25" spans="1:5" ht="18" customHeight="1">
      <c r="A25" s="13" t="s">
        <v>21</v>
      </c>
      <c r="C25" s="27">
        <f>C12-C9</f>
        <v>9.292133278894994</v>
      </c>
    </row>
    <row r="26" spans="1:5" ht="18" customHeight="1">
      <c r="A26" s="14" t="s">
        <v>22</v>
      </c>
      <c r="C26" s="26">
        <f>C13-C13</f>
        <v>0</v>
      </c>
    </row>
    <row r="27" spans="1:5" ht="18" customHeight="1">
      <c r="A27" s="13" t="s">
        <v>23</v>
      </c>
      <c r="C27" s="26">
        <f>C14-C13</f>
        <v>21.554805683798993</v>
      </c>
    </row>
    <row r="28" spans="1:5" ht="18" customHeight="1">
      <c r="A28" s="13" t="s">
        <v>24</v>
      </c>
      <c r="C28" s="27">
        <f>C15-C13</f>
        <v>-2.1734582908449287</v>
      </c>
    </row>
    <row r="29" spans="1:5" ht="18" customHeight="1">
      <c r="A29" s="13" t="s">
        <v>25</v>
      </c>
      <c r="C29" s="26">
        <f>C16-C13</f>
        <v>12.612377211360947</v>
      </c>
    </row>
    <row r="30" spans="1:5" ht="18" customHeight="1"/>
    <row r="31" spans="1:5" ht="18" customHeight="1"/>
    <row r="32" spans="1:5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</sheetData>
  <mergeCells count="3">
    <mergeCell ref="M1:P1"/>
    <mergeCell ref="G1:K1"/>
    <mergeCell ref="B1:E1"/>
  </mergeCells>
  <phoneticPr fontId="5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D1A5D-A2DF-4013-A395-046A93CFE111}">
  <dimension ref="A3:F16"/>
  <sheetViews>
    <sheetView workbookViewId="0">
      <selection activeCell="F17" sqref="F17"/>
    </sheetView>
  </sheetViews>
  <sheetFormatPr defaultRowHeight="13.8"/>
  <cols>
    <col min="1" max="1" width="29" customWidth="1"/>
    <col min="2" max="2" width="12.8984375" style="32" customWidth="1"/>
    <col min="3" max="3" width="13.19921875" bestFit="1" customWidth="1"/>
  </cols>
  <sheetData>
    <row r="3" spans="1:6" ht="15.6">
      <c r="A3" s="25" t="s">
        <v>27</v>
      </c>
      <c r="B3" s="33" t="s">
        <v>6</v>
      </c>
      <c r="C3" s="2"/>
      <c r="D3" s="2"/>
      <c r="E3" s="2"/>
      <c r="F3" s="2"/>
    </row>
    <row r="4" spans="1:6" s="32" customFormat="1" ht="27.75" customHeight="1">
      <c r="A4" s="8"/>
      <c r="B4" s="19" t="s">
        <v>28</v>
      </c>
      <c r="C4" s="19" t="s">
        <v>29</v>
      </c>
      <c r="D4" s="19"/>
      <c r="E4" s="19"/>
      <c r="F4" s="19"/>
    </row>
    <row r="5" spans="1:6">
      <c r="A5" s="18" t="s">
        <v>15</v>
      </c>
      <c r="B5" s="32">
        <v>2551.1999999999998</v>
      </c>
      <c r="C5" s="34">
        <f>B5/B5</f>
        <v>1</v>
      </c>
    </row>
    <row r="6" spans="1:6">
      <c r="A6" s="9" t="s">
        <v>14</v>
      </c>
      <c r="B6" s="35">
        <v>15336</v>
      </c>
      <c r="C6" s="34">
        <f>B6/B5</f>
        <v>6.0112888052681095</v>
      </c>
    </row>
    <row r="7" spans="1:6">
      <c r="A7" s="28" t="s">
        <v>16</v>
      </c>
      <c r="B7" s="36">
        <v>5041.6000000000004</v>
      </c>
      <c r="C7" s="37">
        <f>B7/B5</f>
        <v>1.9761680777673254</v>
      </c>
    </row>
    <row r="8" spans="1:6">
      <c r="A8" s="28" t="s">
        <v>17</v>
      </c>
      <c r="B8" s="38">
        <v>2734</v>
      </c>
      <c r="C8" s="37">
        <f>B8/B5</f>
        <v>1.0716525556600816</v>
      </c>
    </row>
    <row r="9" spans="1:6">
      <c r="A9" s="18" t="s">
        <v>18</v>
      </c>
      <c r="B9" s="32">
        <v>3859.5</v>
      </c>
      <c r="C9" s="34">
        <f>B9/B9</f>
        <v>1</v>
      </c>
    </row>
    <row r="10" spans="1:6">
      <c r="A10" s="13" t="s">
        <v>19</v>
      </c>
      <c r="B10" s="32">
        <v>11439.2</v>
      </c>
      <c r="C10" s="34">
        <f>B10/B9</f>
        <v>2.9639072418707086</v>
      </c>
    </row>
    <row r="11" spans="1:6">
      <c r="A11" s="31" t="s">
        <v>20</v>
      </c>
      <c r="B11" s="36">
        <v>6285.7</v>
      </c>
      <c r="C11" s="37">
        <f>B11/B9</f>
        <v>1.6286306516388134</v>
      </c>
    </row>
    <row r="12" spans="1:6">
      <c r="A12" s="31" t="s">
        <v>21</v>
      </c>
      <c r="B12" s="36">
        <v>4086.5</v>
      </c>
      <c r="C12" s="37">
        <f>B12/B9</f>
        <v>1.0588159087964761</v>
      </c>
    </row>
    <row r="13" spans="1:6">
      <c r="A13" s="14" t="s">
        <v>22</v>
      </c>
      <c r="B13" s="32">
        <v>7008.4</v>
      </c>
      <c r="C13" s="34">
        <f>B13/B13</f>
        <v>1</v>
      </c>
    </row>
    <row r="14" spans="1:6">
      <c r="A14" s="13" t="s">
        <v>23</v>
      </c>
      <c r="B14" s="32">
        <v>8988.2999999999993</v>
      </c>
      <c r="C14" s="34">
        <f>B14/B13</f>
        <v>1.2825038525198333</v>
      </c>
    </row>
    <row r="15" spans="1:6">
      <c r="A15" s="13" t="s">
        <v>24</v>
      </c>
      <c r="B15" s="32">
        <v>7202.9</v>
      </c>
      <c r="C15" s="34">
        <f>B15/B13</f>
        <v>1.0277524113920438</v>
      </c>
    </row>
    <row r="16" spans="1:6">
      <c r="A16" s="13" t="s">
        <v>25</v>
      </c>
      <c r="B16" s="32">
        <v>9401.4</v>
      </c>
      <c r="C16" s="34">
        <f>B16/B13</f>
        <v>1.3414474059699788</v>
      </c>
    </row>
  </sheetData>
  <phoneticPr fontId="1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XPS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ILKEUN LEE</dc:creator>
  <cp:lastModifiedBy>Luiz Vieira</cp:lastModifiedBy>
  <dcterms:created xsi:type="dcterms:W3CDTF">2013-02-15T19:02:41Z</dcterms:created>
  <dcterms:modified xsi:type="dcterms:W3CDTF">2026-03-26T23:37:25Z</dcterms:modified>
</cp:coreProperties>
</file>