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d0f44c718e8461/Desktop/repositorio_Ms_FAPESP_2018_2020/"/>
    </mc:Choice>
  </mc:AlternateContent>
  <xr:revisionPtr revIDLastSave="126" documentId="11_BE17454480351A82758AC504C0BD16BA20F51C0A" xr6:coauthVersionLast="47" xr6:coauthVersionMax="47" xr10:uidLastSave="{FBF9C44F-2958-4F6A-8126-868C0BEA5D0F}"/>
  <bookViews>
    <workbookView xWindow="-90" yWindow="0" windowWidth="19005" windowHeight="15585" activeTab="1" xr2:uid="{00000000-000D-0000-FFFF-FFFF00000000}"/>
  </bookViews>
  <sheets>
    <sheet name="total_value" sheetId="1" r:id="rId1"/>
    <sheet name="younger_value" sheetId="2" r:id="rId2"/>
    <sheet name="middle_aged_valu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2" i="1" l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2" i="3"/>
  <c r="B11" i="3"/>
  <c r="B10" i="3"/>
  <c r="B9" i="3"/>
  <c r="B8" i="3"/>
  <c r="B7" i="3"/>
  <c r="B6" i="3"/>
  <c r="B5" i="3"/>
  <c r="B4" i="3"/>
  <c r="B3" i="3"/>
  <c r="B2" i="3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B12" i="2"/>
  <c r="B61" i="1" l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2" i="1"/>
  <c r="B41" i="1"/>
  <c r="B40" i="1"/>
  <c r="B39" i="1"/>
  <c r="B38" i="1"/>
  <c r="B37" i="1"/>
  <c r="B36" i="1"/>
  <c r="B35" i="1"/>
  <c r="B34" i="1"/>
  <c r="B33" i="1"/>
  <c r="B32" i="1"/>
  <c r="B12" i="1"/>
</calcChain>
</file>

<file path=xl/sharedStrings.xml><?xml version="1.0" encoding="utf-8"?>
<sst xmlns="http://schemas.openxmlformats.org/spreadsheetml/2006/main" count="78" uniqueCount="26">
  <si>
    <t>GROUP</t>
  </si>
  <si>
    <t>median</t>
  </si>
  <si>
    <t>average</t>
  </si>
  <si>
    <t>CODE</t>
  </si>
  <si>
    <t>AGE</t>
  </si>
  <si>
    <t>Neutral_gray</t>
  </si>
  <si>
    <t>Sad_gray</t>
  </si>
  <si>
    <t>Happy_gray</t>
  </si>
  <si>
    <t>Angry_gray</t>
  </si>
  <si>
    <t>Surprised_gray</t>
  </si>
  <si>
    <t>Scared_gray</t>
  </si>
  <si>
    <t>Disgusted_gray</t>
  </si>
  <si>
    <t>Neutral_green</t>
  </si>
  <si>
    <t>Happy_green</t>
  </si>
  <si>
    <t>Sad_green</t>
  </si>
  <si>
    <t>Angry_green</t>
  </si>
  <si>
    <t>Surprised_green</t>
  </si>
  <si>
    <t>Scared_green</t>
  </si>
  <si>
    <t>Disgusted_green</t>
  </si>
  <si>
    <t>Disgusted_red</t>
  </si>
  <si>
    <t>Scared_red</t>
  </si>
  <si>
    <t>Surprised_red</t>
  </si>
  <si>
    <t>Angry_red</t>
  </si>
  <si>
    <t>Sad_red</t>
  </si>
  <si>
    <t>Neutral_red</t>
  </si>
  <si>
    <t>Happy_red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</si>
</sst>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zoomScale="80" zoomScaleNormal="80" workbookViewId="0">
      <selection sqref="A1:XFD1"/>
    </sheetView>
  </sheetViews>
  <sheetFormatPr defaultRowHeight="15" x14ac:dyDescent="0.25"/>
  <cols>
    <col min="1" max="1" width="6.28515625" style="1" bestFit="1" customWidth="1"/>
    <col min="2" max="2" width="5" style="1" bestFit="1" customWidth="1"/>
    <col min="3" max="3" width="7.85546875" style="1" bestFit="1" customWidth="1"/>
    <col min="4" max="4" width="13.5703125" bestFit="1" customWidth="1"/>
    <col min="5" max="5" width="12.28515625" bestFit="1" customWidth="1"/>
    <col min="6" max="6" width="9.85546875" bestFit="1" customWidth="1"/>
    <col min="7" max="7" width="11.42578125" bestFit="1" customWidth="1"/>
    <col min="8" max="8" width="15.7109375" bestFit="1" customWidth="1"/>
    <col min="9" max="9" width="12.7109375" bestFit="1" customWidth="1"/>
    <col min="10" max="10" width="16.28515625" bestFit="1" customWidth="1"/>
    <col min="11" max="11" width="15.28515625" bestFit="1" customWidth="1"/>
    <col min="12" max="12" width="13.85546875" bestFit="1" customWidth="1"/>
    <col min="13" max="13" width="11.42578125" bestFit="1" customWidth="1"/>
    <col min="14" max="14" width="13" bestFit="1" customWidth="1"/>
    <col min="15" max="15" width="17.28515625" bestFit="1" customWidth="1"/>
    <col min="16" max="16" width="14.42578125" bestFit="1" customWidth="1"/>
    <col min="17" max="17" width="17.85546875" bestFit="1" customWidth="1"/>
    <col min="18" max="18" width="12.85546875" bestFit="1" customWidth="1"/>
    <col min="19" max="19" width="11.5703125" bestFit="1" customWidth="1"/>
    <col min="21" max="21" width="10.7109375" bestFit="1" customWidth="1"/>
    <col min="22" max="22" width="15" bestFit="1" customWidth="1"/>
    <col min="23" max="23" width="12" bestFit="1" customWidth="1"/>
    <col min="24" max="24" width="15.5703125" bestFit="1" customWidth="1"/>
  </cols>
  <sheetData>
    <row r="1" spans="1:24" x14ac:dyDescent="0.25">
      <c r="A1" s="12" t="s">
        <v>3</v>
      </c>
      <c r="B1" s="19" t="s">
        <v>4</v>
      </c>
      <c r="C1" s="19" t="s">
        <v>0</v>
      </c>
      <c r="D1" s="11" t="s">
        <v>5</v>
      </c>
      <c r="E1" s="2" t="s">
        <v>7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4" t="s">
        <v>24</v>
      </c>
      <c r="S1" s="4" t="s">
        <v>25</v>
      </c>
      <c r="T1" s="4" t="s">
        <v>23</v>
      </c>
      <c r="U1" s="4" t="s">
        <v>22</v>
      </c>
      <c r="V1" s="4" t="s">
        <v>21</v>
      </c>
      <c r="W1" s="4" t="s">
        <v>20</v>
      </c>
      <c r="X1" s="4" t="s">
        <v>19</v>
      </c>
    </row>
    <row r="2" spans="1:24" x14ac:dyDescent="0.25">
      <c r="A2" s="13">
        <v>1</v>
      </c>
      <c r="B2" s="15">
        <v>24</v>
      </c>
      <c r="C2" s="15">
        <v>1</v>
      </c>
      <c r="D2" s="6">
        <v>0.89849999999999997</v>
      </c>
      <c r="E2" s="6">
        <v>1.34E-2</v>
      </c>
      <c r="F2" s="6">
        <v>0.13100000000000001</v>
      </c>
      <c r="G2" s="6">
        <v>2.2000000000000001E-3</v>
      </c>
      <c r="H2" s="6">
        <v>3.9899999999999998E-2</v>
      </c>
      <c r="I2" s="6">
        <v>0</v>
      </c>
      <c r="J2" s="7">
        <v>4.0000000000000001E-3</v>
      </c>
      <c r="K2" s="5">
        <v>0.85619999999999996</v>
      </c>
      <c r="L2" s="6">
        <v>2.4400000000000002E-2</v>
      </c>
      <c r="M2" s="6">
        <v>0.15359999999999999</v>
      </c>
      <c r="N2" s="6">
        <v>1.8E-3</v>
      </c>
      <c r="O2" s="6">
        <v>8.5500000000000007E-2</v>
      </c>
      <c r="P2" s="6">
        <v>4.0000000000000002E-4</v>
      </c>
      <c r="Q2" s="7">
        <v>3.5999999999999999E-3</v>
      </c>
      <c r="R2" s="5">
        <v>0.91279999999999994</v>
      </c>
      <c r="S2" s="6">
        <v>2.1000000000000001E-2</v>
      </c>
      <c r="T2" s="6">
        <v>8.6300000000000002E-2</v>
      </c>
      <c r="U2" s="6">
        <v>2.3999999999999998E-3</v>
      </c>
      <c r="V2" s="6">
        <v>6.5000000000000002E-2</v>
      </c>
      <c r="W2" s="6">
        <v>4.0000000000000002E-4</v>
      </c>
      <c r="X2" s="7">
        <v>2.5000000000000001E-3</v>
      </c>
    </row>
    <row r="3" spans="1:24" x14ac:dyDescent="0.25">
      <c r="A3" s="13">
        <v>2</v>
      </c>
      <c r="B3" s="16">
        <v>22</v>
      </c>
      <c r="C3" s="16">
        <v>1</v>
      </c>
      <c r="D3" s="6">
        <v>0.68840000000000001</v>
      </c>
      <c r="E3" s="6">
        <v>4.1799999999999997E-2</v>
      </c>
      <c r="F3" s="6">
        <v>0.22439999999999999</v>
      </c>
      <c r="G3" s="6">
        <v>9.7999999999999997E-3</v>
      </c>
      <c r="H3" s="6">
        <v>3.9100000000000003E-2</v>
      </c>
      <c r="I3" s="6">
        <v>1.7299999999999999E-2</v>
      </c>
      <c r="J3" s="7">
        <v>4.6800000000000001E-2</v>
      </c>
      <c r="K3" s="5">
        <v>0.66379999999999995</v>
      </c>
      <c r="L3" s="6">
        <v>6.2300000000000001E-2</v>
      </c>
      <c r="M3" s="6">
        <v>0.1913</v>
      </c>
      <c r="N3" s="6">
        <v>9.7999999999999997E-3</v>
      </c>
      <c r="O3" s="6">
        <v>3.6400000000000002E-2</v>
      </c>
      <c r="P3" s="6">
        <v>1.7999999999999999E-2</v>
      </c>
      <c r="Q3" s="7">
        <v>5.5E-2</v>
      </c>
      <c r="R3" s="5">
        <v>0.72450000000000003</v>
      </c>
      <c r="S3" s="6">
        <v>1.6500000000000001E-2</v>
      </c>
      <c r="T3" s="6">
        <v>0.1971</v>
      </c>
      <c r="U3" s="6">
        <v>1.03E-2</v>
      </c>
      <c r="V3" s="6">
        <v>2.4500000000000001E-2</v>
      </c>
      <c r="W3" s="6">
        <v>2.76E-2</v>
      </c>
      <c r="X3" s="7">
        <v>3.09E-2</v>
      </c>
    </row>
    <row r="4" spans="1:24" x14ac:dyDescent="0.25">
      <c r="A4" s="13">
        <v>3</v>
      </c>
      <c r="B4" s="16">
        <v>22</v>
      </c>
      <c r="C4" s="16">
        <v>1</v>
      </c>
      <c r="D4" s="6">
        <v>0.86719999999999997</v>
      </c>
      <c r="E4" s="6">
        <v>4.36E-2</v>
      </c>
      <c r="F4" s="6">
        <v>6.6600000000000006E-2</v>
      </c>
      <c r="G4" s="6">
        <v>6.0699999999999997E-2</v>
      </c>
      <c r="H4" s="6">
        <v>2.98E-2</v>
      </c>
      <c r="I4" s="6">
        <v>3.8E-3</v>
      </c>
      <c r="J4" s="7">
        <v>4.58E-2</v>
      </c>
      <c r="K4" s="5">
        <v>0.83930000000000005</v>
      </c>
      <c r="L4" s="6">
        <v>1.7000000000000001E-2</v>
      </c>
      <c r="M4" s="6">
        <v>5.6000000000000001E-2</v>
      </c>
      <c r="N4" s="6">
        <v>0.121</v>
      </c>
      <c r="O4" s="6">
        <v>2.98E-2</v>
      </c>
      <c r="P4" s="6">
        <v>1.1999999999999999E-3</v>
      </c>
      <c r="Q4" s="7">
        <v>4.6300000000000001E-2</v>
      </c>
      <c r="R4" s="5">
        <v>0.86270000000000002</v>
      </c>
      <c r="S4" s="6">
        <v>3.6200000000000003E-2</v>
      </c>
      <c r="T4" s="6">
        <v>5.67E-2</v>
      </c>
      <c r="U4" s="6">
        <v>6.6799999999999998E-2</v>
      </c>
      <c r="V4" s="6">
        <v>3.0200000000000001E-2</v>
      </c>
      <c r="W4" s="6">
        <v>1.9E-3</v>
      </c>
      <c r="X4" s="7">
        <v>5.1299999999999998E-2</v>
      </c>
    </row>
    <row r="5" spans="1:24" x14ac:dyDescent="0.25">
      <c r="A5" s="13">
        <v>4</v>
      </c>
      <c r="B5" s="16">
        <v>24</v>
      </c>
      <c r="C5" s="16">
        <v>1</v>
      </c>
      <c r="D5" s="6">
        <v>0.82709999999999995</v>
      </c>
      <c r="E5" s="6">
        <v>7.5700000000000003E-2</v>
      </c>
      <c r="F5" s="6">
        <v>5.0700000000000002E-2</v>
      </c>
      <c r="G5" s="6">
        <v>4.3700000000000003E-2</v>
      </c>
      <c r="H5" s="6">
        <v>2.4E-2</v>
      </c>
      <c r="I5" s="6">
        <v>1.5100000000000001E-2</v>
      </c>
      <c r="J5" s="7">
        <v>9.01E-2</v>
      </c>
      <c r="K5" s="5">
        <v>0.89659999999999995</v>
      </c>
      <c r="L5" s="6">
        <v>5.4100000000000002E-2</v>
      </c>
      <c r="M5" s="6">
        <v>7.2099999999999997E-2</v>
      </c>
      <c r="N5" s="6">
        <v>3.6700000000000003E-2</v>
      </c>
      <c r="O5" s="6">
        <v>2.3400000000000001E-2</v>
      </c>
      <c r="P5" s="6">
        <v>5.5899999999999998E-2</v>
      </c>
      <c r="Q5" s="7">
        <v>5.9900000000000002E-2</v>
      </c>
      <c r="R5" s="5">
        <v>0.84960000000000002</v>
      </c>
      <c r="S5" s="6">
        <v>5.5800000000000002E-2</v>
      </c>
      <c r="T5" s="6">
        <v>5.0200000000000002E-2</v>
      </c>
      <c r="U5" s="6">
        <v>6.2899999999999998E-2</v>
      </c>
      <c r="V5" s="6">
        <v>1.7600000000000001E-2</v>
      </c>
      <c r="W5" s="6">
        <v>1.23E-2</v>
      </c>
      <c r="X5" s="7">
        <v>0.1099</v>
      </c>
    </row>
    <row r="6" spans="1:24" x14ac:dyDescent="0.25">
      <c r="A6" s="13">
        <v>5</v>
      </c>
      <c r="B6" s="16">
        <v>23</v>
      </c>
      <c r="C6" s="16">
        <v>1</v>
      </c>
      <c r="D6" s="6">
        <v>0.7611</v>
      </c>
      <c r="E6" s="6">
        <v>2.7400000000000001E-2</v>
      </c>
      <c r="F6" s="6">
        <v>0.32029999999999997</v>
      </c>
      <c r="G6" s="6">
        <v>7.9299999999999995E-2</v>
      </c>
      <c r="H6" s="6">
        <v>3.49E-2</v>
      </c>
      <c r="I6" s="6">
        <v>1.3899999999999999E-2</v>
      </c>
      <c r="J6" s="7">
        <v>6.7000000000000002E-3</v>
      </c>
      <c r="K6" s="5">
        <v>0.81499999999999995</v>
      </c>
      <c r="L6" s="6">
        <v>2.4899999999999999E-2</v>
      </c>
      <c r="M6" s="6">
        <v>0.2661</v>
      </c>
      <c r="N6" s="6">
        <v>3.1399999999999997E-2</v>
      </c>
      <c r="O6" s="6">
        <v>3.6200000000000003E-2</v>
      </c>
      <c r="P6" s="6">
        <v>3.5900000000000001E-2</v>
      </c>
      <c r="Q6" s="7">
        <v>1.2500000000000001E-2</v>
      </c>
      <c r="R6" s="5">
        <v>0.72209999999999996</v>
      </c>
      <c r="S6" s="6">
        <v>2.93E-2</v>
      </c>
      <c r="T6" s="6">
        <v>0.37680000000000002</v>
      </c>
      <c r="U6" s="6">
        <v>5.5899999999999998E-2</v>
      </c>
      <c r="V6" s="6">
        <v>3.1300000000000001E-2</v>
      </c>
      <c r="W6" s="6">
        <v>1.0500000000000001E-2</v>
      </c>
      <c r="X6" s="7">
        <v>8.8000000000000005E-3</v>
      </c>
    </row>
    <row r="7" spans="1:24" x14ac:dyDescent="0.25">
      <c r="A7" s="13">
        <v>6</v>
      </c>
      <c r="B7" s="16">
        <v>22</v>
      </c>
      <c r="C7" s="16">
        <v>1</v>
      </c>
      <c r="D7" s="6">
        <v>0.74780000000000002</v>
      </c>
      <c r="E7" s="6">
        <v>6.1899999999999997E-2</v>
      </c>
      <c r="F7" s="6">
        <v>0.23119999999999999</v>
      </c>
      <c r="G7" s="6">
        <v>2.9700000000000001E-2</v>
      </c>
      <c r="H7" s="6">
        <v>8.7599999999999997E-2</v>
      </c>
      <c r="I7" s="6">
        <v>1.4500000000000001E-2</v>
      </c>
      <c r="J7" s="7">
        <v>1.7500000000000002E-2</v>
      </c>
      <c r="K7" s="5">
        <v>0.73580000000000001</v>
      </c>
      <c r="L7" s="6">
        <v>7.3499999999999996E-2</v>
      </c>
      <c r="M7" s="6">
        <v>0.2392</v>
      </c>
      <c r="N7" s="6">
        <v>2.9399999999999999E-2</v>
      </c>
      <c r="O7" s="6">
        <v>7.4399999999999994E-2</v>
      </c>
      <c r="P7" s="6">
        <v>1.5299999999999999E-2</v>
      </c>
      <c r="Q7" s="7">
        <v>2.5700000000000001E-2</v>
      </c>
      <c r="R7" s="5">
        <v>0.71879999999999999</v>
      </c>
      <c r="S7" s="6">
        <v>6.9900000000000004E-2</v>
      </c>
      <c r="T7" s="6">
        <v>0.25629999999999997</v>
      </c>
      <c r="U7" s="6">
        <v>2.8400000000000002E-2</v>
      </c>
      <c r="V7" s="6">
        <v>8.0399999999999999E-2</v>
      </c>
      <c r="W7" s="6">
        <v>1.9300000000000001E-2</v>
      </c>
      <c r="X7" s="7">
        <v>1.4E-2</v>
      </c>
    </row>
    <row r="8" spans="1:24" x14ac:dyDescent="0.25">
      <c r="A8" s="13">
        <v>7</v>
      </c>
      <c r="B8" s="16">
        <v>27</v>
      </c>
      <c r="C8" s="16">
        <v>1</v>
      </c>
      <c r="D8" s="6">
        <v>0.61970000000000003</v>
      </c>
      <c r="E8" s="6">
        <v>0.1193</v>
      </c>
      <c r="F8" s="6">
        <v>0.28260000000000002</v>
      </c>
      <c r="G8" s="6">
        <v>2.29E-2</v>
      </c>
      <c r="H8" s="6">
        <v>4.2999999999999997E-2</v>
      </c>
      <c r="I8" s="6">
        <v>0.28270000000000001</v>
      </c>
      <c r="J8" s="7">
        <v>5.8700000000000002E-2</v>
      </c>
      <c r="K8" s="5">
        <v>0.79990000000000006</v>
      </c>
      <c r="L8" s="6">
        <v>3.0300000000000001E-2</v>
      </c>
      <c r="M8" s="6">
        <v>0.24160000000000001</v>
      </c>
      <c r="N8" s="6">
        <v>4.53E-2</v>
      </c>
      <c r="O8" s="6">
        <v>4.4499999999999998E-2</v>
      </c>
      <c r="P8" s="6">
        <v>0.19339999999999999</v>
      </c>
      <c r="Q8" s="7">
        <v>5.8000000000000003E-2</v>
      </c>
      <c r="R8" s="5">
        <v>0.76280000000000003</v>
      </c>
      <c r="S8" s="6">
        <v>1.6199999999999999E-2</v>
      </c>
      <c r="T8" s="6">
        <v>0.26229999999999998</v>
      </c>
      <c r="U8" s="6">
        <v>7.9000000000000008E-3</v>
      </c>
      <c r="V8" s="6">
        <v>6.0400000000000002E-2</v>
      </c>
      <c r="W8" s="6">
        <v>0.24129999999999999</v>
      </c>
      <c r="X8" s="7">
        <v>1.78E-2</v>
      </c>
    </row>
    <row r="9" spans="1:24" x14ac:dyDescent="0.25">
      <c r="A9" s="13">
        <v>8</v>
      </c>
      <c r="B9" s="16">
        <v>21</v>
      </c>
      <c r="C9" s="16">
        <v>1</v>
      </c>
      <c r="D9" s="6">
        <v>0.75600000000000001</v>
      </c>
      <c r="E9" s="6">
        <v>3.3599999999999998E-2</v>
      </c>
      <c r="F9" s="6">
        <v>0.28299999999999997</v>
      </c>
      <c r="G9" s="6">
        <v>3.1300000000000001E-2</v>
      </c>
      <c r="H9" s="6">
        <v>2.2700000000000001E-2</v>
      </c>
      <c r="I9" s="6">
        <v>1.1599999999999999E-2</v>
      </c>
      <c r="J9" s="7">
        <v>8.6E-3</v>
      </c>
      <c r="K9" s="5">
        <v>0.73029999999999995</v>
      </c>
      <c r="L9" s="6">
        <v>4.8399999999999999E-2</v>
      </c>
      <c r="M9" s="6">
        <v>0.31319999999999998</v>
      </c>
      <c r="N9" s="6">
        <v>4.1700000000000001E-2</v>
      </c>
      <c r="O9" s="6">
        <v>2.5499999999999998E-2</v>
      </c>
      <c r="P9" s="6">
        <v>1.23E-2</v>
      </c>
      <c r="Q9" s="7">
        <v>8.0000000000000002E-3</v>
      </c>
      <c r="R9" s="5">
        <v>0.70720000000000005</v>
      </c>
      <c r="S9" s="6">
        <v>2.7300000000000001E-2</v>
      </c>
      <c r="T9" s="6">
        <v>0.35449999999999998</v>
      </c>
      <c r="U9" s="6">
        <v>1.9599999999999999E-2</v>
      </c>
      <c r="V9" s="6">
        <v>2.18E-2</v>
      </c>
      <c r="W9" s="6">
        <v>8.2000000000000007E-3</v>
      </c>
      <c r="X9" s="7">
        <v>8.0000000000000002E-3</v>
      </c>
    </row>
    <row r="10" spans="1:24" x14ac:dyDescent="0.25">
      <c r="A10" s="13">
        <v>9</v>
      </c>
      <c r="B10" s="16">
        <v>22</v>
      </c>
      <c r="C10" s="16">
        <v>1</v>
      </c>
      <c r="D10" s="6">
        <v>0.69920000000000004</v>
      </c>
      <c r="E10" s="6">
        <v>6.6000000000000003E-2</v>
      </c>
      <c r="F10" s="6">
        <v>0.34150000000000003</v>
      </c>
      <c r="G10" s="6">
        <v>1.2999999999999999E-3</v>
      </c>
      <c r="H10" s="6">
        <v>1.89E-2</v>
      </c>
      <c r="I10" s="6">
        <v>8.6599999999999996E-2</v>
      </c>
      <c r="J10" s="7">
        <v>9.7000000000000003E-3</v>
      </c>
      <c r="K10" s="5">
        <v>0.60060000000000002</v>
      </c>
      <c r="L10" s="6">
        <v>0.1149</v>
      </c>
      <c r="M10" s="6">
        <v>0.36620000000000003</v>
      </c>
      <c r="N10" s="6">
        <v>3.0000000000000001E-3</v>
      </c>
      <c r="O10" s="6">
        <v>1.5599999999999999E-2</v>
      </c>
      <c r="P10" s="6">
        <v>8.3999999999999995E-3</v>
      </c>
      <c r="Q10" s="7">
        <v>2.0899999999999998E-2</v>
      </c>
      <c r="R10" s="5">
        <v>0.57550000000000001</v>
      </c>
      <c r="S10" s="6">
        <v>5.0099999999999999E-2</v>
      </c>
      <c r="T10" s="6">
        <v>0.44969999999999999</v>
      </c>
      <c r="U10" s="6">
        <v>1.4E-3</v>
      </c>
      <c r="V10" s="6">
        <v>1.6199999999999999E-2</v>
      </c>
      <c r="W10" s="6">
        <v>1.4800000000000001E-2</v>
      </c>
      <c r="X10" s="7">
        <v>1.2699999999999999E-2</v>
      </c>
    </row>
    <row r="11" spans="1:24" x14ac:dyDescent="0.25">
      <c r="A11" s="13">
        <v>10</v>
      </c>
      <c r="B11" s="16">
        <v>20</v>
      </c>
      <c r="C11" s="16">
        <v>1</v>
      </c>
      <c r="D11" s="6">
        <v>0.85780000000000001</v>
      </c>
      <c r="E11" s="6">
        <v>1.77E-2</v>
      </c>
      <c r="F11" s="6">
        <v>0.124</v>
      </c>
      <c r="G11" s="6">
        <v>2.2700000000000001E-2</v>
      </c>
      <c r="H11" s="6">
        <v>1.6500000000000001E-2</v>
      </c>
      <c r="I11" s="6">
        <v>1.8100000000000002E-2</v>
      </c>
      <c r="J11" s="7">
        <v>3.09E-2</v>
      </c>
      <c r="K11" s="5">
        <v>0.90769999999999995</v>
      </c>
      <c r="L11" s="6">
        <v>2.7400000000000001E-2</v>
      </c>
      <c r="M11" s="6">
        <v>0.1042</v>
      </c>
      <c r="N11" s="6">
        <v>1.7100000000000001E-2</v>
      </c>
      <c r="O11" s="6">
        <v>1.12E-2</v>
      </c>
      <c r="P11" s="6">
        <v>4.3E-3</v>
      </c>
      <c r="Q11" s="7">
        <v>2.64E-2</v>
      </c>
      <c r="R11" s="5">
        <v>0.86240000000000006</v>
      </c>
      <c r="S11" s="6">
        <v>1.9699999999999999E-2</v>
      </c>
      <c r="T11" s="6">
        <v>0.1188</v>
      </c>
      <c r="U11" s="6">
        <v>3.6900000000000002E-2</v>
      </c>
      <c r="V11" s="6">
        <v>1.47E-2</v>
      </c>
      <c r="W11" s="6">
        <v>1.44E-2</v>
      </c>
      <c r="X11" s="7">
        <v>3.2000000000000001E-2</v>
      </c>
    </row>
    <row r="12" spans="1:24" x14ac:dyDescent="0.25">
      <c r="A12" s="13">
        <v>11</v>
      </c>
      <c r="B12" s="16">
        <f>2019-2001</f>
        <v>18</v>
      </c>
      <c r="C12" s="16">
        <v>1</v>
      </c>
      <c r="D12" s="6">
        <v>0.84</v>
      </c>
      <c r="E12" s="6">
        <v>8.2500000000000004E-2</v>
      </c>
      <c r="F12" s="6">
        <v>0.13159999999999999</v>
      </c>
      <c r="G12" s="6">
        <v>3.0800000000000001E-2</v>
      </c>
      <c r="H12" s="6">
        <v>5.9499999999999997E-2</v>
      </c>
      <c r="I12" s="6">
        <v>6.9699999999999998E-2</v>
      </c>
      <c r="J12" s="7">
        <v>1.6400000000000001E-2</v>
      </c>
      <c r="K12" s="5">
        <v>0.87019999999999997</v>
      </c>
      <c r="L12" s="6">
        <v>7.3099999999999998E-2</v>
      </c>
      <c r="M12" s="6">
        <v>0.1046</v>
      </c>
      <c r="N12" s="6">
        <v>3.6900000000000002E-2</v>
      </c>
      <c r="O12" s="6">
        <v>5.9700000000000003E-2</v>
      </c>
      <c r="P12" s="6">
        <v>8.7999999999999995E-2</v>
      </c>
      <c r="Q12" s="7">
        <v>1.54E-2</v>
      </c>
      <c r="R12" s="5">
        <v>0.7611</v>
      </c>
      <c r="S12" s="6">
        <v>0.11269999999999999</v>
      </c>
      <c r="T12" s="6">
        <v>0.16700000000000001</v>
      </c>
      <c r="U12" s="6">
        <v>3.2000000000000001E-2</v>
      </c>
      <c r="V12" s="6">
        <v>5.8900000000000001E-2</v>
      </c>
      <c r="W12" s="6">
        <v>8.1900000000000001E-2</v>
      </c>
      <c r="X12" s="7">
        <v>1.5299999999999999E-2</v>
      </c>
    </row>
    <row r="13" spans="1:24" x14ac:dyDescent="0.25">
      <c r="A13" s="13">
        <v>12</v>
      </c>
      <c r="B13" s="16">
        <v>19</v>
      </c>
      <c r="C13" s="16">
        <v>1</v>
      </c>
      <c r="D13" s="6">
        <v>0.57130000000000003</v>
      </c>
      <c r="E13" s="6">
        <v>3.3000000000000002E-2</v>
      </c>
      <c r="F13" s="6">
        <v>0.42070000000000002</v>
      </c>
      <c r="G13" s="6">
        <v>1.5100000000000001E-2</v>
      </c>
      <c r="H13" s="6">
        <v>2.1600000000000001E-2</v>
      </c>
      <c r="I13" s="6">
        <v>1.9400000000000001E-2</v>
      </c>
      <c r="J13" s="7">
        <v>2.5399999999999999E-2</v>
      </c>
      <c r="K13" s="5">
        <v>0.4884</v>
      </c>
      <c r="L13" s="6">
        <v>2.5600000000000001E-2</v>
      </c>
      <c r="M13" s="6">
        <v>0.5786</v>
      </c>
      <c r="N13" s="6">
        <v>7.7000000000000002E-3</v>
      </c>
      <c r="O13" s="6">
        <v>1.11E-2</v>
      </c>
      <c r="P13" s="6">
        <v>1.7000000000000001E-2</v>
      </c>
      <c r="Q13" s="7">
        <v>2.2700000000000001E-2</v>
      </c>
      <c r="R13" s="5">
        <v>0.58830000000000005</v>
      </c>
      <c r="S13" s="6">
        <v>6.3200000000000006E-2</v>
      </c>
      <c r="T13" s="6">
        <v>0.36940000000000001</v>
      </c>
      <c r="U13" s="6">
        <v>1.9300000000000001E-2</v>
      </c>
      <c r="V13" s="6">
        <v>2.58E-2</v>
      </c>
      <c r="W13" s="6">
        <v>1.6E-2</v>
      </c>
      <c r="X13" s="7">
        <v>2.46E-2</v>
      </c>
    </row>
    <row r="14" spans="1:24" x14ac:dyDescent="0.25">
      <c r="A14" s="13">
        <v>13</v>
      </c>
      <c r="B14" s="16">
        <v>22</v>
      </c>
      <c r="C14" s="16">
        <v>1</v>
      </c>
      <c r="D14" s="6">
        <v>0.77070000000000005</v>
      </c>
      <c r="E14" s="6">
        <v>7.7700000000000005E-2</v>
      </c>
      <c r="F14" s="6">
        <v>0.25319999999999998</v>
      </c>
      <c r="G14" s="6">
        <v>3.5900000000000001E-2</v>
      </c>
      <c r="H14" s="6">
        <v>3.3500000000000002E-2</v>
      </c>
      <c r="I14" s="6">
        <v>1.03E-2</v>
      </c>
      <c r="J14" s="7">
        <v>1.72E-2</v>
      </c>
      <c r="K14" s="5">
        <v>0.6744</v>
      </c>
      <c r="L14" s="6">
        <v>0.10920000000000001</v>
      </c>
      <c r="M14" s="6">
        <v>0.32169999999999999</v>
      </c>
      <c r="N14" s="6">
        <v>2.6200000000000001E-2</v>
      </c>
      <c r="O14" s="6">
        <v>4.6600000000000003E-2</v>
      </c>
      <c r="P14" s="6">
        <v>4.1999999999999997E-3</v>
      </c>
      <c r="Q14" s="7">
        <v>6.1000000000000004E-3</v>
      </c>
      <c r="R14" s="5">
        <v>0.70820000000000005</v>
      </c>
      <c r="S14" s="6">
        <v>9.3799999999999994E-2</v>
      </c>
      <c r="T14" s="6">
        <v>0.31209999999999999</v>
      </c>
      <c r="U14" s="6">
        <v>1.89E-2</v>
      </c>
      <c r="V14" s="6">
        <v>3.9899999999999998E-2</v>
      </c>
      <c r="W14" s="6">
        <v>4.0000000000000001E-3</v>
      </c>
      <c r="X14" s="7">
        <v>8.8000000000000005E-3</v>
      </c>
    </row>
    <row r="15" spans="1:24" x14ac:dyDescent="0.25">
      <c r="A15" s="13">
        <v>15</v>
      </c>
      <c r="B15" s="16">
        <v>22</v>
      </c>
      <c r="C15" s="16">
        <v>1</v>
      </c>
      <c r="D15" s="6">
        <v>0.84440000000000004</v>
      </c>
      <c r="E15" s="6">
        <v>5.5599999999999997E-2</v>
      </c>
      <c r="F15" s="6">
        <v>0.1212</v>
      </c>
      <c r="G15" s="6">
        <v>2.1499999999999998E-2</v>
      </c>
      <c r="H15" s="6">
        <v>3.0300000000000001E-2</v>
      </c>
      <c r="I15" s="6">
        <v>6.2600000000000003E-2</v>
      </c>
      <c r="J15" s="7">
        <v>7.2300000000000003E-2</v>
      </c>
      <c r="K15" s="5">
        <v>0.81489999999999996</v>
      </c>
      <c r="L15" s="6">
        <v>8.2400000000000001E-2</v>
      </c>
      <c r="M15" s="6">
        <v>0.1212</v>
      </c>
      <c r="N15" s="6">
        <v>1.6E-2</v>
      </c>
      <c r="O15" s="6">
        <v>5.62E-2</v>
      </c>
      <c r="P15" s="6">
        <v>4.0599999999999997E-2</v>
      </c>
      <c r="Q15" s="7">
        <v>7.3800000000000004E-2</v>
      </c>
      <c r="R15" s="5">
        <v>0.71419999999999995</v>
      </c>
      <c r="S15" s="6">
        <v>3.7999999999999999E-2</v>
      </c>
      <c r="T15" s="6">
        <v>0.2326</v>
      </c>
      <c r="U15" s="6">
        <v>2.6499999999999999E-2</v>
      </c>
      <c r="V15" s="6">
        <v>1.95E-2</v>
      </c>
      <c r="W15" s="6">
        <v>4.5600000000000002E-2</v>
      </c>
      <c r="X15" s="7">
        <v>0.13</v>
      </c>
    </row>
    <row r="16" spans="1:24" x14ac:dyDescent="0.25">
      <c r="A16" s="13">
        <v>16</v>
      </c>
      <c r="B16" s="16">
        <v>23</v>
      </c>
      <c r="C16" s="16">
        <v>1</v>
      </c>
      <c r="D16" s="6">
        <v>0.69320000000000004</v>
      </c>
      <c r="E16" s="6">
        <v>3.0000000000000001E-3</v>
      </c>
      <c r="F16" s="6">
        <v>0.39179999999999998</v>
      </c>
      <c r="G16" s="6">
        <v>5.5999999999999999E-3</v>
      </c>
      <c r="H16" s="6">
        <v>0.26910000000000001</v>
      </c>
      <c r="I16" s="6">
        <v>3.6200000000000003E-2</v>
      </c>
      <c r="J16" s="7">
        <v>1.1999999999999999E-3</v>
      </c>
      <c r="K16" s="5">
        <v>0.62560000000000004</v>
      </c>
      <c r="L16" s="6">
        <v>2.9600000000000001E-2</v>
      </c>
      <c r="M16" s="6">
        <v>0.41980000000000001</v>
      </c>
      <c r="N16" s="6">
        <v>6.4000000000000003E-3</v>
      </c>
      <c r="O16" s="6">
        <v>0.25609999999999999</v>
      </c>
      <c r="P16" s="6">
        <v>4.0800000000000003E-2</v>
      </c>
      <c r="Q16" s="7">
        <v>4.3E-3</v>
      </c>
      <c r="R16" s="5">
        <v>0.66579999999999995</v>
      </c>
      <c r="S16" s="6">
        <v>4.7999999999999996E-3</v>
      </c>
      <c r="T16" s="6">
        <v>0.44529999999999997</v>
      </c>
      <c r="U16" s="6">
        <v>3.5000000000000001E-3</v>
      </c>
      <c r="V16" s="6">
        <v>0.25729999999999997</v>
      </c>
      <c r="W16" s="6">
        <v>6.6000000000000003E-2</v>
      </c>
      <c r="X16" s="7">
        <v>2.3999999999999998E-3</v>
      </c>
    </row>
    <row r="17" spans="1:24" x14ac:dyDescent="0.25">
      <c r="A17" s="13">
        <v>18</v>
      </c>
      <c r="B17" s="16">
        <v>23</v>
      </c>
      <c r="C17" s="16">
        <v>1</v>
      </c>
      <c r="D17" s="6">
        <v>0.73450000000000004</v>
      </c>
      <c r="E17" s="6">
        <v>0.16750000000000001</v>
      </c>
      <c r="F17" s="6">
        <v>9.7100000000000006E-2</v>
      </c>
      <c r="G17" s="6">
        <v>2.0199999999999999E-2</v>
      </c>
      <c r="H17" s="6">
        <v>0.1263</v>
      </c>
      <c r="I17" s="6">
        <v>2.1000000000000001E-2</v>
      </c>
      <c r="J17" s="7">
        <v>8.0999999999999996E-3</v>
      </c>
      <c r="K17" s="5">
        <v>0.81189999999999996</v>
      </c>
      <c r="L17" s="6">
        <v>7.3300000000000004E-2</v>
      </c>
      <c r="M17" s="6">
        <v>9.8699999999999996E-2</v>
      </c>
      <c r="N17" s="6">
        <v>2.0400000000000001E-2</v>
      </c>
      <c r="O17" s="6">
        <v>0.1023</v>
      </c>
      <c r="P17" s="6">
        <v>2.3599999999999999E-2</v>
      </c>
      <c r="Q17" s="7">
        <v>8.5000000000000006E-3</v>
      </c>
      <c r="R17" s="5">
        <v>0.72989999999999999</v>
      </c>
      <c r="S17" s="6">
        <v>0.1691</v>
      </c>
      <c r="T17" s="6">
        <v>6.2E-2</v>
      </c>
      <c r="U17" s="6">
        <v>1.52E-2</v>
      </c>
      <c r="V17" s="6">
        <v>0.18390000000000001</v>
      </c>
      <c r="W17" s="6">
        <v>1.7399999999999999E-2</v>
      </c>
      <c r="X17" s="7">
        <v>2.0799999999999999E-2</v>
      </c>
    </row>
    <row r="18" spans="1:24" x14ac:dyDescent="0.25">
      <c r="A18" s="13">
        <v>19</v>
      </c>
      <c r="B18" s="16">
        <v>28</v>
      </c>
      <c r="C18" s="16">
        <v>1</v>
      </c>
      <c r="D18" s="6">
        <v>0.80810000000000004</v>
      </c>
      <c r="E18" s="6">
        <v>0.14449999999999999</v>
      </c>
      <c r="F18" s="6">
        <v>3.7100000000000001E-2</v>
      </c>
      <c r="G18" s="6">
        <v>3.1800000000000002E-2</v>
      </c>
      <c r="H18" s="6">
        <v>5.6300000000000003E-2</v>
      </c>
      <c r="I18" s="6">
        <v>1.6400000000000001E-2</v>
      </c>
      <c r="J18" s="7">
        <v>3.1800000000000002E-2</v>
      </c>
      <c r="K18" s="5">
        <v>0.80679999999999996</v>
      </c>
      <c r="L18" s="6">
        <v>0.19719999999999999</v>
      </c>
      <c r="M18" s="6">
        <v>2.8000000000000001E-2</v>
      </c>
      <c r="N18" s="6">
        <v>2.7699999999999999E-2</v>
      </c>
      <c r="O18" s="6">
        <v>2.0500000000000001E-2</v>
      </c>
      <c r="P18" s="6">
        <v>3.5999999999999999E-3</v>
      </c>
      <c r="Q18" s="7">
        <v>1.89E-2</v>
      </c>
      <c r="R18" s="5">
        <v>0.72019999999999995</v>
      </c>
      <c r="S18" s="6">
        <v>0.2429</v>
      </c>
      <c r="T18" s="6">
        <v>4.0500000000000001E-2</v>
      </c>
      <c r="U18" s="6">
        <v>2.1299999999999999E-2</v>
      </c>
      <c r="V18" s="6">
        <v>3.2300000000000002E-2</v>
      </c>
      <c r="W18" s="6">
        <v>1.0500000000000001E-2</v>
      </c>
      <c r="X18" s="7">
        <v>2.6700000000000002E-2</v>
      </c>
    </row>
    <row r="19" spans="1:24" x14ac:dyDescent="0.25">
      <c r="A19" s="13">
        <v>20</v>
      </c>
      <c r="B19" s="16">
        <v>21</v>
      </c>
      <c r="C19" s="16">
        <v>1</v>
      </c>
      <c r="D19" s="6">
        <v>0.70960000000000001</v>
      </c>
      <c r="E19" s="6">
        <v>0.12379999999999999</v>
      </c>
      <c r="F19" s="6">
        <v>0.2742</v>
      </c>
      <c r="G19" s="6">
        <v>2.1600000000000001E-2</v>
      </c>
      <c r="H19" s="6">
        <v>5.8700000000000002E-2</v>
      </c>
      <c r="I19" s="6">
        <v>3.04E-2</v>
      </c>
      <c r="J19" s="7">
        <v>7.1999999999999998E-3</v>
      </c>
      <c r="K19" s="5">
        <v>0.65200000000000002</v>
      </c>
      <c r="L19" s="6">
        <v>0.26190000000000002</v>
      </c>
      <c r="M19" s="6">
        <v>0.2147</v>
      </c>
      <c r="N19" s="6">
        <v>1.4500000000000001E-2</v>
      </c>
      <c r="O19" s="6">
        <v>3.8100000000000002E-2</v>
      </c>
      <c r="P19" s="6">
        <v>9.2999999999999992E-3</v>
      </c>
      <c r="Q19" s="7">
        <v>4.1000000000000003E-3</v>
      </c>
      <c r="R19" s="5">
        <v>0.68420000000000003</v>
      </c>
      <c r="S19" s="6">
        <v>0.18940000000000001</v>
      </c>
      <c r="T19" s="6">
        <v>0.22570000000000001</v>
      </c>
      <c r="U19" s="6">
        <v>2.3900000000000001E-2</v>
      </c>
      <c r="V19" s="6">
        <v>5.2900000000000003E-2</v>
      </c>
      <c r="W19" s="6">
        <v>2.4199999999999999E-2</v>
      </c>
      <c r="X19" s="7">
        <v>7.0000000000000001E-3</v>
      </c>
    </row>
    <row r="20" spans="1:24" x14ac:dyDescent="0.25">
      <c r="A20" s="13">
        <v>21</v>
      </c>
      <c r="B20" s="16">
        <v>23</v>
      </c>
      <c r="C20" s="16">
        <v>1</v>
      </c>
      <c r="D20" s="6">
        <v>0.83720000000000006</v>
      </c>
      <c r="E20" s="6">
        <v>5.3800000000000001E-2</v>
      </c>
      <c r="F20" s="6">
        <v>0.12379999999999999</v>
      </c>
      <c r="G20" s="6">
        <v>8.8000000000000005E-3</v>
      </c>
      <c r="H20" s="6">
        <v>9.6600000000000005E-2</v>
      </c>
      <c r="I20" s="6">
        <v>7.1000000000000004E-3</v>
      </c>
      <c r="J20" s="7">
        <v>4.9399999999999999E-2</v>
      </c>
      <c r="K20" s="5">
        <v>0.82330000000000003</v>
      </c>
      <c r="L20" s="6">
        <v>5.96E-2</v>
      </c>
      <c r="M20" s="6">
        <v>0.10920000000000001</v>
      </c>
      <c r="N20" s="6">
        <v>7.7000000000000002E-3</v>
      </c>
      <c r="O20" s="6">
        <v>0.13780000000000001</v>
      </c>
      <c r="P20" s="6">
        <v>9.4999999999999998E-3</v>
      </c>
      <c r="Q20" s="7">
        <v>4.3700000000000003E-2</v>
      </c>
      <c r="R20" s="5">
        <v>0.83860000000000001</v>
      </c>
      <c r="S20" s="6">
        <v>2.4E-2</v>
      </c>
      <c r="T20" s="6">
        <v>0.12909999999999999</v>
      </c>
      <c r="U20" s="6">
        <v>7.1999999999999998E-3</v>
      </c>
      <c r="V20" s="6">
        <v>0.1011</v>
      </c>
      <c r="W20" s="6">
        <v>5.4000000000000003E-3</v>
      </c>
      <c r="X20" s="7">
        <v>2.5899999999999999E-2</v>
      </c>
    </row>
    <row r="21" spans="1:24" x14ac:dyDescent="0.25">
      <c r="A21" s="13">
        <v>22</v>
      </c>
      <c r="B21" s="16">
        <v>19</v>
      </c>
      <c r="C21" s="16">
        <v>1</v>
      </c>
      <c r="D21" s="6">
        <v>0.4506</v>
      </c>
      <c r="E21" s="6">
        <v>1.29E-2</v>
      </c>
      <c r="F21" s="6">
        <v>0.6925</v>
      </c>
      <c r="G21" s="6">
        <v>1.1999999999999999E-3</v>
      </c>
      <c r="H21" s="6">
        <v>1.7000000000000001E-2</v>
      </c>
      <c r="I21" s="6">
        <v>4.4400000000000002E-2</v>
      </c>
      <c r="J21" s="7">
        <v>1.6799999999999999E-2</v>
      </c>
      <c r="K21" s="5">
        <v>0.4511</v>
      </c>
      <c r="L21" s="6">
        <v>8.6999999999999994E-3</v>
      </c>
      <c r="M21" s="6">
        <v>0.67030000000000001</v>
      </c>
      <c r="N21" s="6">
        <v>1.1000000000000001E-3</v>
      </c>
      <c r="O21" s="6">
        <v>1.6899999999999998E-2</v>
      </c>
      <c r="P21" s="6">
        <v>2.7E-2</v>
      </c>
      <c r="Q21" s="7">
        <v>1.49E-2</v>
      </c>
      <c r="R21" s="5">
        <v>0.49469999999999997</v>
      </c>
      <c r="S21" s="6">
        <v>2.23E-2</v>
      </c>
      <c r="T21" s="6">
        <v>0.64770000000000005</v>
      </c>
      <c r="U21" s="6">
        <v>1.5E-3</v>
      </c>
      <c r="V21" s="6">
        <v>2.3400000000000001E-2</v>
      </c>
      <c r="W21" s="6">
        <v>6.9400000000000003E-2</v>
      </c>
      <c r="X21" s="7">
        <v>1.4E-2</v>
      </c>
    </row>
    <row r="22" spans="1:24" x14ac:dyDescent="0.25">
      <c r="A22" s="13">
        <v>23</v>
      </c>
      <c r="B22" s="16">
        <v>19</v>
      </c>
      <c r="C22" s="16">
        <v>1</v>
      </c>
      <c r="D22" s="6">
        <v>0.70340000000000003</v>
      </c>
      <c r="E22" s="6">
        <v>0.1547</v>
      </c>
      <c r="F22" s="6">
        <v>0.1348</v>
      </c>
      <c r="G22" s="6">
        <v>1.6199999999999999E-2</v>
      </c>
      <c r="H22" s="6">
        <v>3.2899999999999999E-2</v>
      </c>
      <c r="I22" s="6">
        <v>1.84E-2</v>
      </c>
      <c r="J22" s="7">
        <v>1.72E-2</v>
      </c>
      <c r="K22" s="5">
        <v>0.87409999999999999</v>
      </c>
      <c r="L22" s="6">
        <v>5.4600000000000003E-2</v>
      </c>
      <c r="M22" s="6">
        <v>7.4399999999999994E-2</v>
      </c>
      <c r="N22" s="6">
        <v>1.2800000000000001E-2</v>
      </c>
      <c r="O22" s="6">
        <v>1.5800000000000002E-2</v>
      </c>
      <c r="P22" s="6">
        <v>7.4999999999999997E-3</v>
      </c>
      <c r="Q22" s="7">
        <v>1.6400000000000001E-2</v>
      </c>
      <c r="R22" s="5">
        <v>0.85140000000000005</v>
      </c>
      <c r="S22" s="6">
        <v>8.7900000000000006E-2</v>
      </c>
      <c r="T22" s="6">
        <v>7.1400000000000005E-2</v>
      </c>
      <c r="U22" s="6">
        <v>1.3299999999999999E-2</v>
      </c>
      <c r="V22" s="6">
        <v>1.9099999999999999E-2</v>
      </c>
      <c r="W22" s="6">
        <v>7.9000000000000008E-3</v>
      </c>
      <c r="X22" s="7">
        <v>1.4800000000000001E-2</v>
      </c>
    </row>
    <row r="23" spans="1:24" x14ac:dyDescent="0.25">
      <c r="A23" s="13">
        <v>24</v>
      </c>
      <c r="B23" s="16">
        <v>19</v>
      </c>
      <c r="C23" s="16">
        <v>1</v>
      </c>
      <c r="D23" s="6">
        <v>0.76259999999999994</v>
      </c>
      <c r="E23" s="6">
        <v>7.4999999999999997E-2</v>
      </c>
      <c r="F23" s="6">
        <v>0.26119999999999999</v>
      </c>
      <c r="G23" s="6">
        <v>2.58E-2</v>
      </c>
      <c r="H23" s="6">
        <v>6.3899999999999998E-2</v>
      </c>
      <c r="I23" s="6">
        <v>6.8900000000000003E-2</v>
      </c>
      <c r="J23" s="7">
        <v>4.53E-2</v>
      </c>
      <c r="K23" s="5">
        <v>0.76160000000000005</v>
      </c>
      <c r="L23" s="6">
        <v>4.2099999999999999E-2</v>
      </c>
      <c r="M23" s="6">
        <v>0.25419999999999998</v>
      </c>
      <c r="N23" s="6">
        <v>2.8299999999999999E-2</v>
      </c>
      <c r="O23" s="6">
        <v>4.7199999999999999E-2</v>
      </c>
      <c r="P23" s="6">
        <v>5.04E-2</v>
      </c>
      <c r="Q23" s="7">
        <v>3.8899999999999997E-2</v>
      </c>
      <c r="R23" s="5">
        <v>0.76060000000000005</v>
      </c>
      <c r="S23" s="6">
        <v>9.01E-2</v>
      </c>
      <c r="T23" s="6">
        <v>0.23250000000000001</v>
      </c>
      <c r="U23" s="6">
        <v>3.2099999999999997E-2</v>
      </c>
      <c r="V23" s="6">
        <v>7.2499999999999995E-2</v>
      </c>
      <c r="W23" s="6">
        <v>4.82E-2</v>
      </c>
      <c r="X23" s="7">
        <v>5.9400000000000001E-2</v>
      </c>
    </row>
    <row r="24" spans="1:24" x14ac:dyDescent="0.25">
      <c r="A24" s="13">
        <v>25</v>
      </c>
      <c r="B24" s="16">
        <v>19</v>
      </c>
      <c r="C24" s="16">
        <v>1</v>
      </c>
      <c r="D24" s="6">
        <v>0.71719999999999995</v>
      </c>
      <c r="E24" s="6">
        <v>5.3100000000000001E-2</v>
      </c>
      <c r="F24" s="6">
        <v>0.2863</v>
      </c>
      <c r="G24" s="6">
        <v>8.6E-3</v>
      </c>
      <c r="H24" s="6">
        <v>5.2600000000000001E-2</v>
      </c>
      <c r="I24" s="6">
        <v>1.9599999999999999E-2</v>
      </c>
      <c r="J24" s="7">
        <v>1.67E-2</v>
      </c>
      <c r="K24" s="5">
        <v>0.76670000000000005</v>
      </c>
      <c r="L24" s="6">
        <v>4.6100000000000002E-2</v>
      </c>
      <c r="M24" s="6">
        <v>0.28939999999999999</v>
      </c>
      <c r="N24" s="6">
        <v>1.0999999999999999E-2</v>
      </c>
      <c r="O24" s="6">
        <v>6.0900000000000003E-2</v>
      </c>
      <c r="P24" s="6">
        <v>1.8100000000000002E-2</v>
      </c>
      <c r="Q24" s="7">
        <v>1.54E-2</v>
      </c>
      <c r="R24" s="5">
        <v>0.69840000000000002</v>
      </c>
      <c r="S24" s="6">
        <v>0.1123</v>
      </c>
      <c r="T24" s="6">
        <v>0.26300000000000001</v>
      </c>
      <c r="U24" s="6">
        <v>9.9000000000000008E-3</v>
      </c>
      <c r="V24" s="6">
        <v>5.2200000000000003E-2</v>
      </c>
      <c r="W24" s="6">
        <v>0.02</v>
      </c>
      <c r="X24" s="7">
        <v>1.6E-2</v>
      </c>
    </row>
    <row r="25" spans="1:24" x14ac:dyDescent="0.25">
      <c r="A25" s="13">
        <v>26</v>
      </c>
      <c r="B25" s="16">
        <v>18</v>
      </c>
      <c r="C25" s="16">
        <v>1</v>
      </c>
      <c r="D25" s="6">
        <v>0.77810000000000001</v>
      </c>
      <c r="E25" s="6">
        <v>2.3E-3</v>
      </c>
      <c r="F25" s="6">
        <v>0.36249999999999999</v>
      </c>
      <c r="G25" s="6">
        <v>8.6999999999999994E-3</v>
      </c>
      <c r="H25" s="6">
        <v>3.0999999999999999E-3</v>
      </c>
      <c r="I25" s="6">
        <v>5.9999999999999995E-4</v>
      </c>
      <c r="J25" s="7">
        <v>6.1600000000000002E-2</v>
      </c>
      <c r="K25" s="5">
        <v>0.76419999999999999</v>
      </c>
      <c r="L25" s="6">
        <v>1.6999999999999999E-3</v>
      </c>
      <c r="M25" s="6">
        <v>0.38579999999999998</v>
      </c>
      <c r="N25" s="6">
        <v>1.04E-2</v>
      </c>
      <c r="O25" s="6">
        <v>1.9E-3</v>
      </c>
      <c r="P25" s="6">
        <v>2.9999999999999997E-4</v>
      </c>
      <c r="Q25" s="7">
        <v>5.8299999999999998E-2</v>
      </c>
      <c r="R25" s="5">
        <v>0.71230000000000004</v>
      </c>
      <c r="S25" s="6">
        <v>1.5E-3</v>
      </c>
      <c r="T25" s="6">
        <v>0.31840000000000002</v>
      </c>
      <c r="U25" s="6">
        <v>1.4999999999999999E-2</v>
      </c>
      <c r="V25" s="6">
        <v>5.8999999999999999E-3</v>
      </c>
      <c r="W25" s="6">
        <v>1.5E-3</v>
      </c>
      <c r="X25" s="7">
        <v>7.7299999999999994E-2</v>
      </c>
    </row>
    <row r="26" spans="1:24" x14ac:dyDescent="0.25">
      <c r="A26" s="13">
        <v>27</v>
      </c>
      <c r="B26" s="16">
        <v>20</v>
      </c>
      <c r="C26" s="16">
        <v>1</v>
      </c>
      <c r="D26" s="6">
        <v>0.6804</v>
      </c>
      <c r="E26" s="6">
        <v>5.5199999999999999E-2</v>
      </c>
      <c r="F26" s="6">
        <v>0.28649999999999998</v>
      </c>
      <c r="G26" s="6">
        <v>3.9E-2</v>
      </c>
      <c r="H26" s="6">
        <v>2.3699999999999999E-2</v>
      </c>
      <c r="I26" s="6">
        <v>3.9300000000000002E-2</v>
      </c>
      <c r="J26" s="7">
        <v>2.3599999999999999E-2</v>
      </c>
      <c r="K26" s="5">
        <v>0.3664</v>
      </c>
      <c r="L26" s="6">
        <v>2.07E-2</v>
      </c>
      <c r="M26" s="6">
        <v>0.61929999999999996</v>
      </c>
      <c r="N26" s="6">
        <v>2.93E-2</v>
      </c>
      <c r="O26" s="6">
        <v>1.7299999999999999E-2</v>
      </c>
      <c r="P26" s="6">
        <v>6.9500000000000006E-2</v>
      </c>
      <c r="Q26" s="7">
        <v>2.63E-2</v>
      </c>
      <c r="R26" s="5">
        <v>0.62829999999999997</v>
      </c>
      <c r="S26" s="6">
        <v>2.41E-2</v>
      </c>
      <c r="T26" s="6">
        <v>0.33360000000000001</v>
      </c>
      <c r="U26" s="6">
        <v>3.7900000000000003E-2</v>
      </c>
      <c r="V26" s="6">
        <v>2.3599999999999999E-2</v>
      </c>
      <c r="W26" s="6">
        <v>3.2199999999999999E-2</v>
      </c>
      <c r="X26" s="7">
        <v>1.72E-2</v>
      </c>
    </row>
    <row r="27" spans="1:24" x14ac:dyDescent="0.25">
      <c r="A27" s="13">
        <v>28</v>
      </c>
      <c r="B27" s="16">
        <v>20</v>
      </c>
      <c r="C27" s="16">
        <v>1</v>
      </c>
      <c r="D27" s="6">
        <v>0.81369999999999998</v>
      </c>
      <c r="E27" s="6">
        <v>5.3999999999999999E-2</v>
      </c>
      <c r="F27" s="6">
        <v>0.158</v>
      </c>
      <c r="G27" s="6">
        <v>5.7000000000000002E-3</v>
      </c>
      <c r="H27" s="6">
        <v>8.1600000000000006E-2</v>
      </c>
      <c r="I27" s="6">
        <v>1.24E-2</v>
      </c>
      <c r="J27" s="7">
        <v>0.13089999999999999</v>
      </c>
      <c r="K27" s="5">
        <v>0.78510000000000002</v>
      </c>
      <c r="L27" s="6">
        <v>3.6999999999999998E-2</v>
      </c>
      <c r="M27" s="6">
        <v>0.22919999999999999</v>
      </c>
      <c r="N27" s="6">
        <v>4.1999999999999997E-3</v>
      </c>
      <c r="O27" s="6">
        <v>9.5399999999999999E-2</v>
      </c>
      <c r="P27" s="6">
        <v>8.0999999999999996E-3</v>
      </c>
      <c r="Q27" s="7">
        <v>5.33E-2</v>
      </c>
      <c r="R27" s="5">
        <v>0.81920000000000004</v>
      </c>
      <c r="S27" s="6">
        <v>5.4699999999999999E-2</v>
      </c>
      <c r="T27" s="6">
        <v>0.15140000000000001</v>
      </c>
      <c r="U27" s="6">
        <v>9.4000000000000004E-3</v>
      </c>
      <c r="V27" s="6">
        <v>6.0499999999999998E-2</v>
      </c>
      <c r="W27" s="6">
        <v>1.9599999999999999E-2</v>
      </c>
      <c r="X27" s="7">
        <v>0.1154</v>
      </c>
    </row>
    <row r="28" spans="1:24" x14ac:dyDescent="0.25">
      <c r="A28" s="13">
        <v>29</v>
      </c>
      <c r="B28" s="16">
        <v>22</v>
      </c>
      <c r="C28" s="16">
        <v>1</v>
      </c>
      <c r="D28" s="6">
        <v>0.49349999999999999</v>
      </c>
      <c r="E28" s="6">
        <v>1.2200000000000001E-2</v>
      </c>
      <c r="F28" s="6">
        <v>0.44850000000000001</v>
      </c>
      <c r="G28" s="6">
        <v>5.4000000000000003E-3</v>
      </c>
      <c r="H28" s="6">
        <v>0.25219999999999998</v>
      </c>
      <c r="I28" s="6">
        <v>1.5599999999999999E-2</v>
      </c>
      <c r="J28" s="7">
        <v>1.15E-2</v>
      </c>
      <c r="K28" s="5">
        <v>0.52939999999999998</v>
      </c>
      <c r="L28" s="6">
        <v>1.12E-2</v>
      </c>
      <c r="M28" s="6">
        <v>0.4839</v>
      </c>
      <c r="N28" s="6">
        <v>4.7000000000000002E-3</v>
      </c>
      <c r="O28" s="6">
        <v>0.12429999999999999</v>
      </c>
      <c r="P28" s="6">
        <v>2.4299999999999999E-2</v>
      </c>
      <c r="Q28" s="7">
        <v>1.2500000000000001E-2</v>
      </c>
      <c r="R28" s="5">
        <v>0.57840000000000003</v>
      </c>
      <c r="S28" s="6">
        <v>1.0699999999999999E-2</v>
      </c>
      <c r="T28" s="6">
        <v>0.41789999999999999</v>
      </c>
      <c r="U28" s="6">
        <v>1.21E-2</v>
      </c>
      <c r="V28" s="6">
        <v>0.24909999999999999</v>
      </c>
      <c r="W28" s="6">
        <v>4.1399999999999999E-2</v>
      </c>
      <c r="X28" s="7">
        <v>1.04E-2</v>
      </c>
    </row>
    <row r="29" spans="1:24" x14ac:dyDescent="0.25">
      <c r="A29" s="13">
        <v>30</v>
      </c>
      <c r="B29" s="16">
        <v>20</v>
      </c>
      <c r="C29" s="16">
        <v>1</v>
      </c>
      <c r="D29" s="6">
        <v>0.75180000000000002</v>
      </c>
      <c r="E29" s="6">
        <v>8.5800000000000001E-2</v>
      </c>
      <c r="F29" s="6">
        <v>9.1700000000000004E-2</v>
      </c>
      <c r="G29" s="6">
        <v>0.1057</v>
      </c>
      <c r="H29" s="6">
        <v>1.72E-2</v>
      </c>
      <c r="I29" s="6">
        <v>2.01E-2</v>
      </c>
      <c r="J29" s="7">
        <v>2.6200000000000001E-2</v>
      </c>
      <c r="K29" s="5">
        <v>0.7823</v>
      </c>
      <c r="L29" s="6">
        <v>0.11310000000000001</v>
      </c>
      <c r="M29" s="6">
        <v>7.51E-2</v>
      </c>
      <c r="N29" s="6">
        <v>8.6800000000000002E-2</v>
      </c>
      <c r="O29" s="6">
        <v>3.4700000000000002E-2</v>
      </c>
      <c r="P29" s="6">
        <v>2.1299999999999999E-2</v>
      </c>
      <c r="Q29" s="7">
        <v>2.8899999999999999E-2</v>
      </c>
      <c r="R29" s="5">
        <v>0.71689999999999998</v>
      </c>
      <c r="S29" s="6">
        <v>9.5000000000000001E-2</v>
      </c>
      <c r="T29" s="6">
        <v>9.4299999999999995E-2</v>
      </c>
      <c r="U29" s="6">
        <v>0.12640000000000001</v>
      </c>
      <c r="V29" s="6">
        <v>2.6800000000000001E-2</v>
      </c>
      <c r="W29" s="6">
        <v>1.7500000000000002E-2</v>
      </c>
      <c r="X29" s="7">
        <v>2.2200000000000001E-2</v>
      </c>
    </row>
    <row r="30" spans="1:24" x14ac:dyDescent="0.25">
      <c r="A30" s="13">
        <v>31</v>
      </c>
      <c r="B30" s="16">
        <v>21</v>
      </c>
      <c r="C30" s="16">
        <v>1</v>
      </c>
      <c r="D30" s="6">
        <v>0.53910000000000002</v>
      </c>
      <c r="E30" s="6">
        <v>0.15210000000000001</v>
      </c>
      <c r="F30" s="6">
        <v>0.38319999999999999</v>
      </c>
      <c r="G30" s="6">
        <v>7.3000000000000001E-3</v>
      </c>
      <c r="H30" s="6">
        <v>5.7700000000000001E-2</v>
      </c>
      <c r="I30" s="6">
        <v>9.74E-2</v>
      </c>
      <c r="J30" s="7">
        <v>2.6499999999999999E-2</v>
      </c>
      <c r="K30" s="5">
        <v>0.54790000000000005</v>
      </c>
      <c r="L30" s="6">
        <v>0.14849999999999999</v>
      </c>
      <c r="M30" s="6">
        <v>0.37009999999999998</v>
      </c>
      <c r="N30" s="6">
        <v>1.0800000000000001E-2</v>
      </c>
      <c r="O30" s="6">
        <v>5.1299999999999998E-2</v>
      </c>
      <c r="P30" s="6">
        <v>7.4999999999999997E-2</v>
      </c>
      <c r="Q30" s="7">
        <v>3.0499999999999999E-2</v>
      </c>
      <c r="R30" s="5">
        <v>0.50649999999999995</v>
      </c>
      <c r="S30" s="6">
        <v>0.15310000000000001</v>
      </c>
      <c r="T30" s="6">
        <v>0.41370000000000001</v>
      </c>
      <c r="U30" s="6">
        <v>9.4999999999999998E-3</v>
      </c>
      <c r="V30" s="6">
        <v>5.0700000000000002E-2</v>
      </c>
      <c r="W30" s="6">
        <v>5.4100000000000002E-2</v>
      </c>
      <c r="X30" s="7">
        <v>2.1100000000000001E-2</v>
      </c>
    </row>
    <row r="31" spans="1:24" x14ac:dyDescent="0.25">
      <c r="A31" s="13">
        <v>32</v>
      </c>
      <c r="B31" s="16">
        <v>21</v>
      </c>
      <c r="C31" s="16">
        <v>1</v>
      </c>
      <c r="D31" s="6">
        <v>0.70520000000000005</v>
      </c>
      <c r="E31" s="6">
        <v>9.2999999999999999E-2</v>
      </c>
      <c r="F31" s="6">
        <v>0.19600000000000001</v>
      </c>
      <c r="G31" s="6">
        <v>1.5299999999999999E-2</v>
      </c>
      <c r="H31" s="6">
        <v>2.87E-2</v>
      </c>
      <c r="I31" s="6">
        <v>1.9699999999999999E-2</v>
      </c>
      <c r="J31" s="7">
        <v>2.06E-2</v>
      </c>
      <c r="K31" s="5">
        <v>0.66900000000000004</v>
      </c>
      <c r="L31" s="6">
        <v>1.54E-2</v>
      </c>
      <c r="M31" s="6">
        <v>0.3352</v>
      </c>
      <c r="N31" s="6">
        <v>1.1599999999999999E-2</v>
      </c>
      <c r="O31" s="6">
        <v>3.2399999999999998E-2</v>
      </c>
      <c r="P31" s="6">
        <v>5.62E-2</v>
      </c>
      <c r="Q31" s="7">
        <v>3.5700000000000003E-2</v>
      </c>
      <c r="R31" s="5">
        <v>0.75509999999999999</v>
      </c>
      <c r="S31" s="6">
        <v>2.7400000000000001E-2</v>
      </c>
      <c r="T31" s="6">
        <v>0.23910000000000001</v>
      </c>
      <c r="U31" s="6">
        <v>1.6400000000000001E-2</v>
      </c>
      <c r="V31" s="6">
        <v>2.93E-2</v>
      </c>
      <c r="W31" s="6">
        <v>4.0399999999999998E-2</v>
      </c>
      <c r="X31" s="7">
        <v>1.6199999999999999E-2</v>
      </c>
    </row>
    <row r="32" spans="1:24" x14ac:dyDescent="0.25">
      <c r="A32" s="13">
        <v>33</v>
      </c>
      <c r="B32" s="17">
        <f>2019-1968</f>
        <v>51</v>
      </c>
      <c r="C32" s="17">
        <v>2</v>
      </c>
      <c r="D32" s="6">
        <v>0.38269999999999998</v>
      </c>
      <c r="E32" s="6">
        <v>5.04E-2</v>
      </c>
      <c r="F32" s="6">
        <v>0.47610000000000002</v>
      </c>
      <c r="G32" s="6">
        <v>7.0900000000000005E-2</v>
      </c>
      <c r="H32" s="6">
        <v>2.6499999999999999E-2</v>
      </c>
      <c r="I32" s="6">
        <v>3.0200000000000001E-2</v>
      </c>
      <c r="J32" s="7">
        <v>9.64E-2</v>
      </c>
      <c r="K32" s="5">
        <v>0.3478</v>
      </c>
      <c r="L32" s="6">
        <v>1.8800000000000001E-2</v>
      </c>
      <c r="M32" s="6">
        <v>0.53669999999999995</v>
      </c>
      <c r="N32" s="6">
        <v>4.7100000000000003E-2</v>
      </c>
      <c r="O32" s="6">
        <v>1.9599999999999999E-2</v>
      </c>
      <c r="P32" s="6">
        <v>2.0199999999999999E-2</v>
      </c>
      <c r="Q32" s="7">
        <v>5.9799999999999999E-2</v>
      </c>
      <c r="R32" s="5">
        <v>0.38059999999999999</v>
      </c>
      <c r="S32" s="6">
        <v>4.0599999999999997E-2</v>
      </c>
      <c r="T32" s="6">
        <v>0.51970000000000005</v>
      </c>
      <c r="U32" s="6">
        <v>5.4699999999999999E-2</v>
      </c>
      <c r="V32" s="6">
        <v>2.5100000000000001E-2</v>
      </c>
      <c r="W32" s="6">
        <v>3.0300000000000001E-2</v>
      </c>
      <c r="X32" s="7">
        <v>6.5500000000000003E-2</v>
      </c>
    </row>
    <row r="33" spans="1:24" x14ac:dyDescent="0.25">
      <c r="A33" s="13">
        <v>34</v>
      </c>
      <c r="B33" s="17">
        <f>2019-1964</f>
        <v>55</v>
      </c>
      <c r="C33" s="17">
        <v>2</v>
      </c>
      <c r="D33" s="6">
        <v>0.82330000000000003</v>
      </c>
      <c r="E33" s="6">
        <v>0.14779999999999999</v>
      </c>
      <c r="F33" s="6">
        <v>4.0099999999999997E-2</v>
      </c>
      <c r="G33" s="6">
        <v>0.16309999999999999</v>
      </c>
      <c r="H33" s="6">
        <v>6.8999999999999999E-3</v>
      </c>
      <c r="I33" s="6">
        <v>2.8E-3</v>
      </c>
      <c r="J33" s="7">
        <v>3.6700000000000003E-2</v>
      </c>
      <c r="K33" s="5">
        <v>0.81279999999999997</v>
      </c>
      <c r="L33" s="6">
        <v>5.2999999999999999E-2</v>
      </c>
      <c r="M33" s="6">
        <v>5.0999999999999997E-2</v>
      </c>
      <c r="N33" s="6">
        <v>0.26200000000000001</v>
      </c>
      <c r="O33" s="6">
        <v>5.1999999999999998E-3</v>
      </c>
      <c r="P33" s="6">
        <v>1.6000000000000001E-3</v>
      </c>
      <c r="Q33" s="7">
        <v>3.6200000000000003E-2</v>
      </c>
      <c r="R33" s="5">
        <v>0.77529999999999999</v>
      </c>
      <c r="S33" s="6">
        <v>4.0899999999999999E-2</v>
      </c>
      <c r="T33" s="6">
        <v>3.9800000000000002E-2</v>
      </c>
      <c r="U33" s="6">
        <v>0.3347</v>
      </c>
      <c r="V33" s="6">
        <v>4.1999999999999997E-3</v>
      </c>
      <c r="W33" s="6">
        <v>1.2999999999999999E-3</v>
      </c>
      <c r="X33" s="7">
        <v>3.73E-2</v>
      </c>
    </row>
    <row r="34" spans="1:24" x14ac:dyDescent="0.25">
      <c r="A34" s="13">
        <v>35</v>
      </c>
      <c r="B34" s="17">
        <f>2019-1972</f>
        <v>47</v>
      </c>
      <c r="C34" s="17">
        <v>2</v>
      </c>
      <c r="D34" s="6">
        <v>0.77070000000000005</v>
      </c>
      <c r="E34" s="6">
        <v>4.7800000000000002E-2</v>
      </c>
      <c r="F34" s="6">
        <v>5.16E-2</v>
      </c>
      <c r="G34" s="6">
        <v>3.78E-2</v>
      </c>
      <c r="H34" s="6">
        <v>1.2999999999999999E-2</v>
      </c>
      <c r="I34" s="6">
        <v>8.6999999999999994E-3</v>
      </c>
      <c r="J34" s="7">
        <v>0.2094</v>
      </c>
      <c r="K34" s="5">
        <v>0.75209999999999999</v>
      </c>
      <c r="L34" s="6">
        <v>8.5500000000000007E-2</v>
      </c>
      <c r="M34" s="6">
        <v>7.7100000000000002E-2</v>
      </c>
      <c r="N34" s="6">
        <v>3.3700000000000001E-2</v>
      </c>
      <c r="O34" s="6">
        <v>0.01</v>
      </c>
      <c r="P34" s="6">
        <v>6.7000000000000002E-3</v>
      </c>
      <c r="Q34" s="7">
        <v>0.11169999999999999</v>
      </c>
      <c r="R34" s="5">
        <v>0.79300000000000004</v>
      </c>
      <c r="S34" s="6">
        <v>4.4999999999999998E-2</v>
      </c>
      <c r="T34" s="6">
        <v>0.1104</v>
      </c>
      <c r="U34" s="6">
        <v>2.5499999999999998E-2</v>
      </c>
      <c r="V34" s="6">
        <v>1.0699999999999999E-2</v>
      </c>
      <c r="W34" s="6">
        <v>9.7000000000000003E-3</v>
      </c>
      <c r="X34" s="7">
        <v>0.1222</v>
      </c>
    </row>
    <row r="35" spans="1:24" x14ac:dyDescent="0.25">
      <c r="A35" s="13">
        <v>36</v>
      </c>
      <c r="B35" s="17">
        <f>2019-1984</f>
        <v>35</v>
      </c>
      <c r="C35" s="17">
        <v>2</v>
      </c>
      <c r="D35" s="6">
        <v>0.81100000000000005</v>
      </c>
      <c r="E35" s="6">
        <v>2.4199999999999999E-2</v>
      </c>
      <c r="F35" s="6">
        <v>0.1633</v>
      </c>
      <c r="G35" s="6">
        <v>3.6600000000000001E-2</v>
      </c>
      <c r="H35" s="6">
        <v>2.46E-2</v>
      </c>
      <c r="I35" s="6">
        <v>1.24E-2</v>
      </c>
      <c r="J35" s="7">
        <v>5.2200000000000003E-2</v>
      </c>
      <c r="K35" s="5">
        <v>0.77829999999999999</v>
      </c>
      <c r="L35" s="6">
        <v>0.1016</v>
      </c>
      <c r="M35" s="6">
        <v>0.17469999999999999</v>
      </c>
      <c r="N35" s="6">
        <v>7.0000000000000001E-3</v>
      </c>
      <c r="O35" s="6">
        <v>5.0599999999999999E-2</v>
      </c>
      <c r="P35" s="6">
        <v>4.8999999999999998E-3</v>
      </c>
      <c r="Q35" s="7">
        <v>4.1099999999999998E-2</v>
      </c>
      <c r="R35" s="5">
        <v>0.64729999999999999</v>
      </c>
      <c r="S35" s="6">
        <v>2.9000000000000001E-2</v>
      </c>
      <c r="T35" s="6">
        <v>0.3448</v>
      </c>
      <c r="U35" s="6">
        <v>3.5099999999999999E-2</v>
      </c>
      <c r="V35" s="6">
        <v>1.7399999999999999E-2</v>
      </c>
      <c r="W35" s="6">
        <v>1.26E-2</v>
      </c>
      <c r="X35" s="7">
        <v>7.3899999999999993E-2</v>
      </c>
    </row>
    <row r="36" spans="1:24" x14ac:dyDescent="0.25">
      <c r="A36" s="13">
        <v>37</v>
      </c>
      <c r="B36" s="17">
        <f>2019-1986</f>
        <v>33</v>
      </c>
      <c r="C36" s="17">
        <v>2</v>
      </c>
      <c r="D36" s="6">
        <v>0.56520000000000004</v>
      </c>
      <c r="E36" s="6">
        <v>2.7799999999999998E-2</v>
      </c>
      <c r="F36" s="6">
        <v>0.1067</v>
      </c>
      <c r="G36" s="6">
        <v>0.2742</v>
      </c>
      <c r="H36" s="6">
        <v>2.47E-2</v>
      </c>
      <c r="I36" s="6">
        <v>4.3799999999999999E-2</v>
      </c>
      <c r="J36" s="7">
        <v>3.6700000000000003E-2</v>
      </c>
      <c r="K36" s="5">
        <v>0.6351</v>
      </c>
      <c r="L36" s="6">
        <v>5.1900000000000002E-2</v>
      </c>
      <c r="M36" s="6">
        <v>6.9800000000000001E-2</v>
      </c>
      <c r="N36" s="6">
        <v>0.19769999999999999</v>
      </c>
      <c r="O36" s="6">
        <v>5.5899999999999998E-2</v>
      </c>
      <c r="P36" s="6">
        <v>4.9599999999999998E-2</v>
      </c>
      <c r="Q36" s="7">
        <v>4.3799999999999999E-2</v>
      </c>
      <c r="R36" s="5">
        <v>0.56640000000000001</v>
      </c>
      <c r="S36" s="6">
        <v>3.04E-2</v>
      </c>
      <c r="T36" s="6">
        <v>6.3299999999999995E-2</v>
      </c>
      <c r="U36" s="6">
        <v>0.2767</v>
      </c>
      <c r="V36" s="6">
        <v>3.7900000000000003E-2</v>
      </c>
      <c r="W36" s="6">
        <v>7.85E-2</v>
      </c>
      <c r="X36" s="7">
        <v>5.04E-2</v>
      </c>
    </row>
    <row r="37" spans="1:24" x14ac:dyDescent="0.25">
      <c r="A37" s="13">
        <v>38</v>
      </c>
      <c r="B37" s="17">
        <f>2019-1979</f>
        <v>40</v>
      </c>
      <c r="C37" s="17">
        <v>2</v>
      </c>
      <c r="D37" s="6">
        <v>0.8639</v>
      </c>
      <c r="E37" s="6">
        <v>7.7600000000000002E-2</v>
      </c>
      <c r="F37" s="6">
        <v>0.1275</v>
      </c>
      <c r="G37" s="6">
        <v>0.1036</v>
      </c>
      <c r="H37" s="6">
        <v>6.3700000000000007E-2</v>
      </c>
      <c r="I37" s="6">
        <v>8.9999999999999993E-3</v>
      </c>
      <c r="J37" s="7">
        <v>5.5E-2</v>
      </c>
      <c r="K37" s="5">
        <v>0.73050000000000004</v>
      </c>
      <c r="L37" s="6">
        <v>2.2499999999999999E-2</v>
      </c>
      <c r="M37" s="6">
        <v>6.5299999999999997E-2</v>
      </c>
      <c r="N37" s="6">
        <v>0.36</v>
      </c>
      <c r="O37" s="6">
        <v>3.5099999999999999E-2</v>
      </c>
      <c r="P37" s="6">
        <v>4.02E-2</v>
      </c>
      <c r="Q37" s="7">
        <v>3.9399999999999998E-2</v>
      </c>
      <c r="R37" s="5">
        <v>0.83589999999999998</v>
      </c>
      <c r="S37" s="6">
        <v>7.4399999999999994E-2</v>
      </c>
      <c r="T37" s="6">
        <v>0.1081</v>
      </c>
      <c r="U37" s="6">
        <v>0.18859999999999999</v>
      </c>
      <c r="V37" s="6">
        <v>4.9200000000000001E-2</v>
      </c>
      <c r="W37" s="6">
        <v>2.24E-2</v>
      </c>
      <c r="X37" s="7">
        <v>4.9399999999999999E-2</v>
      </c>
    </row>
    <row r="38" spans="1:24" x14ac:dyDescent="0.25">
      <c r="A38" s="13">
        <v>39</v>
      </c>
      <c r="B38" s="17">
        <f>2019-1965</f>
        <v>54</v>
      </c>
      <c r="C38" s="17">
        <v>2</v>
      </c>
      <c r="D38" s="6">
        <v>0.5665</v>
      </c>
      <c r="E38" s="6">
        <v>0.10390000000000001</v>
      </c>
      <c r="F38" s="6">
        <v>0.3659</v>
      </c>
      <c r="G38" s="6">
        <v>2.01E-2</v>
      </c>
      <c r="H38" s="6">
        <v>3.2599999999999997E-2</v>
      </c>
      <c r="I38" s="6">
        <v>1.1599999999999999E-2</v>
      </c>
      <c r="J38" s="7">
        <v>9.0700000000000003E-2</v>
      </c>
      <c r="K38" s="5">
        <v>0.5212</v>
      </c>
      <c r="L38" s="6">
        <v>7.1800000000000003E-2</v>
      </c>
      <c r="M38" s="6">
        <v>0.43559999999999999</v>
      </c>
      <c r="N38" s="6">
        <v>2.3900000000000001E-2</v>
      </c>
      <c r="O38" s="6">
        <v>2.3E-2</v>
      </c>
      <c r="P38" s="6">
        <v>9.4999999999999998E-3</v>
      </c>
      <c r="Q38" s="7">
        <v>0.13270000000000001</v>
      </c>
      <c r="R38" s="5">
        <v>0.4642</v>
      </c>
      <c r="S38" s="6">
        <v>6.6400000000000001E-2</v>
      </c>
      <c r="T38" s="6">
        <v>0.51980000000000004</v>
      </c>
      <c r="U38" s="6">
        <v>1.38E-2</v>
      </c>
      <c r="V38" s="6">
        <v>2.07E-2</v>
      </c>
      <c r="W38" s="6">
        <v>1.14E-2</v>
      </c>
      <c r="X38" s="7">
        <v>0.1028</v>
      </c>
    </row>
    <row r="39" spans="1:24" x14ac:dyDescent="0.25">
      <c r="A39" s="13">
        <v>40</v>
      </c>
      <c r="B39" s="17">
        <f>2019-1989</f>
        <v>30</v>
      </c>
      <c r="C39" s="17">
        <v>2</v>
      </c>
      <c r="D39" s="6">
        <v>0.53669999999999995</v>
      </c>
      <c r="E39" s="6">
        <v>2.2700000000000001E-2</v>
      </c>
      <c r="F39" s="6">
        <v>0.52710000000000001</v>
      </c>
      <c r="G39" s="6">
        <v>7.1000000000000004E-3</v>
      </c>
      <c r="H39" s="6">
        <v>1.66E-2</v>
      </c>
      <c r="I39" s="6">
        <v>2.4E-2</v>
      </c>
      <c r="J39" s="7">
        <v>1.7500000000000002E-2</v>
      </c>
      <c r="K39" s="5">
        <v>0.54659999999999997</v>
      </c>
      <c r="L39" s="6">
        <v>6.3399999999999998E-2</v>
      </c>
      <c r="M39" s="6">
        <v>0.46039999999999998</v>
      </c>
      <c r="N39" s="6">
        <v>5.4000000000000003E-3</v>
      </c>
      <c r="O39" s="6">
        <v>9.2999999999999992E-3</v>
      </c>
      <c r="P39" s="6">
        <v>5.0700000000000002E-2</v>
      </c>
      <c r="Q39" s="7">
        <v>1.1599999999999999E-2</v>
      </c>
      <c r="R39" s="5">
        <v>0.54869999999999997</v>
      </c>
      <c r="S39" s="6">
        <v>0.1613</v>
      </c>
      <c r="T39" s="6">
        <v>0.34329999999999999</v>
      </c>
      <c r="U39" s="6">
        <v>1.4500000000000001E-2</v>
      </c>
      <c r="V39" s="6">
        <v>1.4999999999999999E-2</v>
      </c>
      <c r="W39" s="6">
        <v>7.3999999999999996E-2</v>
      </c>
      <c r="X39" s="7">
        <v>1.4500000000000001E-2</v>
      </c>
    </row>
    <row r="40" spans="1:24" x14ac:dyDescent="0.25">
      <c r="A40" s="13">
        <v>41</v>
      </c>
      <c r="B40" s="17">
        <f>2019-1968</f>
        <v>51</v>
      </c>
      <c r="C40" s="17">
        <v>2</v>
      </c>
      <c r="D40" s="6">
        <v>0.59789999999999999</v>
      </c>
      <c r="E40" s="6">
        <v>6.1600000000000002E-2</v>
      </c>
      <c r="F40" s="6">
        <v>0.16669999999999999</v>
      </c>
      <c r="G40" s="6">
        <v>3.04E-2</v>
      </c>
      <c r="H40" s="6">
        <v>3.78E-2</v>
      </c>
      <c r="I40" s="6">
        <v>2.0799999999999999E-2</v>
      </c>
      <c r="J40" s="7">
        <v>0.19089999999999999</v>
      </c>
      <c r="K40" s="5">
        <v>0.56779999999999997</v>
      </c>
      <c r="L40" s="6">
        <v>3.5400000000000001E-2</v>
      </c>
      <c r="M40" s="6">
        <v>0.48180000000000001</v>
      </c>
      <c r="N40" s="6">
        <v>1.8200000000000001E-2</v>
      </c>
      <c r="O40" s="6">
        <v>1.6799999999999999E-2</v>
      </c>
      <c r="P40" s="6">
        <v>1.18E-2</v>
      </c>
      <c r="Q40" s="7">
        <v>0.22389999999999999</v>
      </c>
      <c r="R40" s="5">
        <v>0.56120000000000003</v>
      </c>
      <c r="S40" s="6">
        <v>7.4200000000000002E-2</v>
      </c>
      <c r="T40" s="6">
        <v>0.2142</v>
      </c>
      <c r="U40" s="6">
        <v>3.0300000000000001E-2</v>
      </c>
      <c r="V40" s="6">
        <v>2.5700000000000001E-2</v>
      </c>
      <c r="W40" s="6">
        <v>1.26E-2</v>
      </c>
      <c r="X40" s="7">
        <v>0.29449999999999998</v>
      </c>
    </row>
    <row r="41" spans="1:24" x14ac:dyDescent="0.25">
      <c r="A41" s="13">
        <v>42</v>
      </c>
      <c r="B41" s="17">
        <f>2019-1965</f>
        <v>54</v>
      </c>
      <c r="C41" s="17">
        <v>2</v>
      </c>
      <c r="D41" s="6">
        <v>0.72509999999999997</v>
      </c>
      <c r="E41" s="6">
        <v>0.1157</v>
      </c>
      <c r="F41" s="6">
        <v>0.1222</v>
      </c>
      <c r="G41" s="6">
        <v>2.7300000000000001E-2</v>
      </c>
      <c r="H41" s="6">
        <v>2.5899999999999999E-2</v>
      </c>
      <c r="I41" s="6">
        <v>2.7400000000000001E-2</v>
      </c>
      <c r="J41" s="7">
        <v>8.4500000000000006E-2</v>
      </c>
      <c r="K41" s="5">
        <v>0.64170000000000005</v>
      </c>
      <c r="L41" s="6">
        <v>0.187</v>
      </c>
      <c r="M41" s="6">
        <v>0.1404</v>
      </c>
      <c r="N41" s="6">
        <v>2.4500000000000001E-2</v>
      </c>
      <c r="O41" s="6">
        <v>0.03</v>
      </c>
      <c r="P41" s="6">
        <v>2.1899999999999999E-2</v>
      </c>
      <c r="Q41" s="7">
        <v>9.3399999999999997E-2</v>
      </c>
      <c r="R41" s="5">
        <v>0.74519999999999997</v>
      </c>
      <c r="S41" s="6">
        <v>0.14219999999999999</v>
      </c>
      <c r="T41" s="6">
        <v>9.7100000000000006E-2</v>
      </c>
      <c r="U41" s="6">
        <v>2.8899999999999999E-2</v>
      </c>
      <c r="V41" s="6">
        <v>2.46E-2</v>
      </c>
      <c r="W41" s="6">
        <v>2.9000000000000001E-2</v>
      </c>
      <c r="X41" s="7">
        <v>7.3800000000000004E-2</v>
      </c>
    </row>
    <row r="42" spans="1:24" x14ac:dyDescent="0.25">
      <c r="A42" s="13">
        <v>43</v>
      </c>
      <c r="B42" s="17">
        <f>2019-1966</f>
        <v>53</v>
      </c>
      <c r="C42" s="17">
        <v>2</v>
      </c>
      <c r="D42" s="6">
        <v>0.64639999999999997</v>
      </c>
      <c r="E42" s="6">
        <v>2.29E-2</v>
      </c>
      <c r="F42" s="6">
        <v>0.3826</v>
      </c>
      <c r="G42" s="6">
        <v>1.7299999999999999E-2</v>
      </c>
      <c r="H42" s="6">
        <v>2.6200000000000001E-2</v>
      </c>
      <c r="I42" s="6">
        <v>3.1800000000000002E-2</v>
      </c>
      <c r="J42" s="7">
        <v>1.84E-2</v>
      </c>
      <c r="K42" s="5">
        <v>0.65659999999999996</v>
      </c>
      <c r="L42" s="6">
        <v>2.1999999999999999E-2</v>
      </c>
      <c r="M42" s="6">
        <v>0.38090000000000002</v>
      </c>
      <c r="N42" s="6">
        <v>0.02</v>
      </c>
      <c r="O42" s="6">
        <v>2.69E-2</v>
      </c>
      <c r="P42" s="6">
        <v>2.52E-2</v>
      </c>
      <c r="Q42" s="7">
        <v>1.89E-2</v>
      </c>
      <c r="R42" s="5">
        <v>0.68710000000000004</v>
      </c>
      <c r="S42" s="6">
        <v>2.2499999999999999E-2</v>
      </c>
      <c r="T42" s="6">
        <v>0.3392</v>
      </c>
      <c r="U42" s="6">
        <v>1.7899999999999999E-2</v>
      </c>
      <c r="V42" s="6">
        <v>3.4200000000000001E-2</v>
      </c>
      <c r="W42" s="6">
        <v>2.3800000000000002E-2</v>
      </c>
      <c r="X42" s="7">
        <v>1.5900000000000001E-2</v>
      </c>
    </row>
    <row r="43" spans="1:24" x14ac:dyDescent="0.25">
      <c r="A43" s="13">
        <v>44</v>
      </c>
      <c r="B43" s="17">
        <v>53</v>
      </c>
      <c r="C43" s="17">
        <v>2</v>
      </c>
      <c r="D43" s="6">
        <v>0.74719999999999998</v>
      </c>
      <c r="E43" s="6">
        <v>5.0500000000000003E-2</v>
      </c>
      <c r="F43" s="6">
        <v>8.0500000000000002E-2</v>
      </c>
      <c r="G43" s="6">
        <v>1.34E-2</v>
      </c>
      <c r="H43" s="6">
        <v>0.1249</v>
      </c>
      <c r="I43" s="6">
        <v>6.6600000000000006E-2</v>
      </c>
      <c r="J43" s="7">
        <v>4.3200000000000002E-2</v>
      </c>
      <c r="K43" s="5">
        <v>0.78400000000000003</v>
      </c>
      <c r="L43" s="6">
        <v>3.1600000000000003E-2</v>
      </c>
      <c r="M43" s="6">
        <v>6.5000000000000002E-2</v>
      </c>
      <c r="N43" s="6">
        <v>1.43E-2</v>
      </c>
      <c r="O43" s="6">
        <v>0.1225</v>
      </c>
      <c r="P43" s="6">
        <v>8.5800000000000001E-2</v>
      </c>
      <c r="Q43" s="7">
        <v>3.5400000000000001E-2</v>
      </c>
      <c r="R43" s="5">
        <v>0.68210000000000004</v>
      </c>
      <c r="S43" s="6">
        <v>2.4500000000000001E-2</v>
      </c>
      <c r="T43" s="6">
        <v>0.128</v>
      </c>
      <c r="U43" s="6">
        <v>1.7500000000000002E-2</v>
      </c>
      <c r="V43" s="6">
        <v>0.1971</v>
      </c>
      <c r="W43" s="6">
        <v>5.9499999999999997E-2</v>
      </c>
      <c r="X43" s="7">
        <v>6.0400000000000002E-2</v>
      </c>
    </row>
    <row r="44" spans="1:24" x14ac:dyDescent="0.25">
      <c r="A44" s="13">
        <v>45</v>
      </c>
      <c r="B44" s="17">
        <f>2019-1988</f>
        <v>31</v>
      </c>
      <c r="C44" s="17">
        <v>2</v>
      </c>
      <c r="D44" s="6">
        <v>0.69920000000000004</v>
      </c>
      <c r="E44" s="6">
        <v>3.1199999999999999E-2</v>
      </c>
      <c r="F44" s="6">
        <v>0.12709999999999999</v>
      </c>
      <c r="G44" s="6">
        <v>7.1900000000000006E-2</v>
      </c>
      <c r="H44" s="6">
        <v>5.8200000000000002E-2</v>
      </c>
      <c r="I44" s="6">
        <v>1.4800000000000001E-2</v>
      </c>
      <c r="J44" s="7">
        <v>7.9200000000000007E-2</v>
      </c>
      <c r="K44" s="5">
        <v>0.72399999999999998</v>
      </c>
      <c r="L44" s="6">
        <v>4.1399999999999999E-2</v>
      </c>
      <c r="M44" s="6">
        <v>0.112</v>
      </c>
      <c r="N44" s="6">
        <v>6.6100000000000006E-2</v>
      </c>
      <c r="O44" s="6">
        <v>6.25E-2</v>
      </c>
      <c r="P44" s="6">
        <v>1.21E-2</v>
      </c>
      <c r="Q44" s="7">
        <v>5.4399999999999997E-2</v>
      </c>
      <c r="R44" s="5">
        <v>0.69679999999999997</v>
      </c>
      <c r="S44" s="6">
        <v>3.8399999999999997E-2</v>
      </c>
      <c r="T44" s="6">
        <v>0.13289999999999999</v>
      </c>
      <c r="U44" s="6">
        <v>6.1899999999999997E-2</v>
      </c>
      <c r="V44" s="6">
        <v>7.46E-2</v>
      </c>
      <c r="W44" s="6">
        <v>1.18E-2</v>
      </c>
      <c r="X44" s="7">
        <v>5.9499999999999997E-2</v>
      </c>
    </row>
    <row r="45" spans="1:24" x14ac:dyDescent="0.25">
      <c r="A45" s="13">
        <v>46</v>
      </c>
      <c r="B45" s="17">
        <f>2019-1986</f>
        <v>33</v>
      </c>
      <c r="C45" s="17">
        <v>2</v>
      </c>
      <c r="D45" s="6">
        <v>0.78890000000000005</v>
      </c>
      <c r="E45" s="6">
        <v>0.14269999999999999</v>
      </c>
      <c r="F45" s="6">
        <v>2.8400000000000002E-2</v>
      </c>
      <c r="G45" s="6">
        <v>7.5300000000000006E-2</v>
      </c>
      <c r="H45" s="6">
        <v>6.6199999999999995E-2</v>
      </c>
      <c r="I45" s="6">
        <v>1.35E-2</v>
      </c>
      <c r="J45" s="7">
        <v>1.5599999999999999E-2</v>
      </c>
      <c r="K45" s="5">
        <v>0.76759999999999995</v>
      </c>
      <c r="L45" s="6">
        <v>4.0399999999999998E-2</v>
      </c>
      <c r="M45" s="6">
        <v>5.74E-2</v>
      </c>
      <c r="N45" s="6">
        <v>0.19489999999999999</v>
      </c>
      <c r="O45" s="6">
        <v>0.1085</v>
      </c>
      <c r="P45" s="6">
        <v>2.41E-2</v>
      </c>
      <c r="Q45" s="7">
        <v>2.1299999999999999E-2</v>
      </c>
      <c r="R45" s="5">
        <v>0.81279999999999997</v>
      </c>
      <c r="S45" s="6">
        <v>1.4200000000000001E-2</v>
      </c>
      <c r="T45" s="6">
        <v>7.0000000000000007E-2</v>
      </c>
      <c r="U45" s="6">
        <v>0.16</v>
      </c>
      <c r="V45" s="6">
        <v>6.6500000000000004E-2</v>
      </c>
      <c r="W45" s="6">
        <v>8.3000000000000001E-3</v>
      </c>
      <c r="X45" s="7">
        <v>1.14E-2</v>
      </c>
    </row>
    <row r="46" spans="1:24" x14ac:dyDescent="0.25">
      <c r="A46" s="13">
        <v>48</v>
      </c>
      <c r="B46" s="17">
        <f>2019-1968</f>
        <v>51</v>
      </c>
      <c r="C46" s="17">
        <v>2</v>
      </c>
      <c r="D46" s="6">
        <v>0.79959999999999998</v>
      </c>
      <c r="E46" s="6">
        <v>5.3800000000000001E-2</v>
      </c>
      <c r="F46" s="6">
        <v>0.1792</v>
      </c>
      <c r="G46" s="6">
        <v>3.0700000000000002E-2</v>
      </c>
      <c r="H46" s="6">
        <v>6.7400000000000002E-2</v>
      </c>
      <c r="I46" s="6">
        <v>2.23E-2</v>
      </c>
      <c r="J46" s="7">
        <v>1.1299999999999999E-2</v>
      </c>
      <c r="K46" s="5">
        <v>0.77370000000000005</v>
      </c>
      <c r="L46" s="6">
        <v>9.2399999999999996E-2</v>
      </c>
      <c r="M46" s="6">
        <v>0.16850000000000001</v>
      </c>
      <c r="N46" s="6">
        <v>2.23E-2</v>
      </c>
      <c r="O46" s="6">
        <v>4.9099999999999998E-2</v>
      </c>
      <c r="P46" s="6">
        <v>1.7100000000000001E-2</v>
      </c>
      <c r="Q46" s="7">
        <v>1.6E-2</v>
      </c>
      <c r="R46" s="5">
        <v>0.7349</v>
      </c>
      <c r="S46" s="6">
        <v>3.32E-2</v>
      </c>
      <c r="T46" s="6">
        <v>0.30359999999999998</v>
      </c>
      <c r="U46" s="6">
        <v>1.6E-2</v>
      </c>
      <c r="V46" s="6">
        <v>5.2600000000000001E-2</v>
      </c>
      <c r="W46" s="6">
        <v>2.1999999999999999E-2</v>
      </c>
      <c r="X46" s="7">
        <v>1.1599999999999999E-2</v>
      </c>
    </row>
    <row r="47" spans="1:24" x14ac:dyDescent="0.25">
      <c r="A47" s="13">
        <v>49</v>
      </c>
      <c r="B47" s="17">
        <f>2019-1977</f>
        <v>42</v>
      </c>
      <c r="C47" s="17">
        <v>2</v>
      </c>
      <c r="D47" s="6">
        <v>0.39600000000000002</v>
      </c>
      <c r="E47" s="6">
        <v>2.9000000000000001E-2</v>
      </c>
      <c r="F47" s="6">
        <v>0.6371</v>
      </c>
      <c r="G47" s="6">
        <v>2.1700000000000001E-2</v>
      </c>
      <c r="H47" s="6">
        <v>0.12529999999999999</v>
      </c>
      <c r="I47" s="6">
        <v>9.7000000000000003E-3</v>
      </c>
      <c r="J47" s="7">
        <v>6.6E-3</v>
      </c>
      <c r="K47" s="5">
        <v>0.3357</v>
      </c>
      <c r="L47" s="6">
        <v>1.84E-2</v>
      </c>
      <c r="M47" s="6">
        <v>0.61580000000000001</v>
      </c>
      <c r="N47" s="6">
        <v>1.7299999999999999E-2</v>
      </c>
      <c r="O47" s="6">
        <v>0.14530000000000001</v>
      </c>
      <c r="P47" s="6">
        <v>1.26E-2</v>
      </c>
      <c r="Q47" s="7">
        <v>1.0200000000000001E-2</v>
      </c>
      <c r="R47" s="5">
        <v>0.41199999999999998</v>
      </c>
      <c r="S47" s="6">
        <v>2.4E-2</v>
      </c>
      <c r="T47" s="6">
        <v>0.64290000000000003</v>
      </c>
      <c r="U47" s="6">
        <v>1.4200000000000001E-2</v>
      </c>
      <c r="V47" s="6">
        <v>7.17E-2</v>
      </c>
      <c r="W47" s="6">
        <v>7.7999999999999996E-3</v>
      </c>
      <c r="X47" s="7">
        <v>9.2999999999999992E-3</v>
      </c>
    </row>
    <row r="48" spans="1:24" x14ac:dyDescent="0.25">
      <c r="A48" s="13">
        <v>50</v>
      </c>
      <c r="B48" s="17">
        <f>2019-1972</f>
        <v>47</v>
      </c>
      <c r="C48" s="17">
        <v>2</v>
      </c>
      <c r="D48" s="6">
        <v>0.71989999999999998</v>
      </c>
      <c r="E48" s="6">
        <v>8.1799999999999998E-2</v>
      </c>
      <c r="F48" s="6">
        <v>0.2828</v>
      </c>
      <c r="G48" s="6">
        <v>2.64E-2</v>
      </c>
      <c r="H48" s="6">
        <v>1.5299999999999999E-2</v>
      </c>
      <c r="I48" s="6">
        <v>1.8200000000000001E-2</v>
      </c>
      <c r="J48" s="7">
        <v>3.1199999999999999E-2</v>
      </c>
      <c r="K48" s="5">
        <v>0.74670000000000003</v>
      </c>
      <c r="L48" s="6">
        <v>4.7800000000000002E-2</v>
      </c>
      <c r="M48" s="6">
        <v>0.25240000000000001</v>
      </c>
      <c r="N48" s="6">
        <v>4.0899999999999999E-2</v>
      </c>
      <c r="O48" s="6">
        <v>1.8499999999999999E-2</v>
      </c>
      <c r="P48" s="6">
        <v>2.7900000000000001E-2</v>
      </c>
      <c r="Q48" s="7">
        <v>2.47E-2</v>
      </c>
      <c r="R48" s="5">
        <v>0.74860000000000004</v>
      </c>
      <c r="S48" s="6">
        <v>8.8599999999999998E-2</v>
      </c>
      <c r="T48" s="6">
        <v>0.2336</v>
      </c>
      <c r="U48" s="6">
        <v>2.6100000000000002E-2</v>
      </c>
      <c r="V48" s="6">
        <v>2.0799999999999999E-2</v>
      </c>
      <c r="W48" s="6">
        <v>2.3800000000000002E-2</v>
      </c>
      <c r="X48" s="7">
        <v>2.7699999999999999E-2</v>
      </c>
    </row>
    <row r="49" spans="1:24" x14ac:dyDescent="0.25">
      <c r="A49" s="13">
        <v>51</v>
      </c>
      <c r="B49" s="17">
        <f>2019-1983</f>
        <v>36</v>
      </c>
      <c r="C49" s="17">
        <v>2</v>
      </c>
      <c r="D49" s="6">
        <v>0.44919999999999999</v>
      </c>
      <c r="E49" s="6">
        <v>1.6999999999999999E-3</v>
      </c>
      <c r="F49" s="6">
        <v>0.93530000000000002</v>
      </c>
      <c r="G49" s="6">
        <v>2.0799999999999999E-2</v>
      </c>
      <c r="H49" s="6">
        <v>3.1E-2</v>
      </c>
      <c r="I49" s="6">
        <v>5.9999999999999995E-4</v>
      </c>
      <c r="J49" s="7">
        <v>1.8E-3</v>
      </c>
      <c r="K49" s="5">
        <v>0.4874</v>
      </c>
      <c r="L49" s="6">
        <v>5.4999999999999997E-3</v>
      </c>
      <c r="M49" s="6">
        <v>0.83689999999999998</v>
      </c>
      <c r="N49" s="6">
        <v>2.5700000000000001E-2</v>
      </c>
      <c r="O49" s="6">
        <v>2.1100000000000001E-2</v>
      </c>
      <c r="P49" s="6">
        <v>1.9E-3</v>
      </c>
      <c r="Q49" s="7">
        <v>2E-3</v>
      </c>
      <c r="R49" s="5">
        <v>0.4929</v>
      </c>
      <c r="S49" s="6">
        <v>5.7000000000000002E-3</v>
      </c>
      <c r="T49" s="6">
        <v>0.80759999999999998</v>
      </c>
      <c r="U49" s="6">
        <v>2.2100000000000002E-2</v>
      </c>
      <c r="V49" s="6">
        <v>2.9499999999999998E-2</v>
      </c>
      <c r="W49" s="6">
        <v>2E-3</v>
      </c>
      <c r="X49" s="7">
        <v>5.8999999999999999E-3</v>
      </c>
    </row>
    <row r="50" spans="1:24" x14ac:dyDescent="0.25">
      <c r="A50" s="13">
        <v>53</v>
      </c>
      <c r="B50" s="17">
        <f>2019-1965</f>
        <v>54</v>
      </c>
      <c r="C50" s="17">
        <v>2</v>
      </c>
      <c r="D50" s="6">
        <v>0.7177</v>
      </c>
      <c r="E50" s="6">
        <v>1.29E-2</v>
      </c>
      <c r="F50" s="6">
        <v>0.2114</v>
      </c>
      <c r="G50" s="6">
        <v>0.11310000000000001</v>
      </c>
      <c r="H50" s="6">
        <v>5.8999999999999997E-2</v>
      </c>
      <c r="I50" s="6">
        <v>0.105</v>
      </c>
      <c r="J50" s="7">
        <v>6.8099999999999994E-2</v>
      </c>
      <c r="K50" s="5">
        <v>0.75019999999999998</v>
      </c>
      <c r="L50" s="6">
        <v>1.49E-2</v>
      </c>
      <c r="M50" s="6">
        <v>0.1502</v>
      </c>
      <c r="N50" s="6">
        <v>0.10589999999999999</v>
      </c>
      <c r="O50" s="6">
        <v>7.3899999999999993E-2</v>
      </c>
      <c r="P50" s="6">
        <v>0.13200000000000001</v>
      </c>
      <c r="Q50" s="7">
        <v>5.9900000000000002E-2</v>
      </c>
      <c r="R50" s="5">
        <v>0.75680000000000003</v>
      </c>
      <c r="S50" s="6">
        <v>7.9000000000000008E-3</v>
      </c>
      <c r="T50" s="6">
        <v>0.2137</v>
      </c>
      <c r="U50" s="6">
        <v>0.1399</v>
      </c>
      <c r="V50" s="6">
        <v>8.9300000000000004E-2</v>
      </c>
      <c r="W50" s="6">
        <v>0.1183</v>
      </c>
      <c r="X50" s="7">
        <v>4.8800000000000003E-2</v>
      </c>
    </row>
    <row r="51" spans="1:24" x14ac:dyDescent="0.25">
      <c r="A51" s="13">
        <v>54</v>
      </c>
      <c r="B51" s="17">
        <f>2019-1971</f>
        <v>48</v>
      </c>
      <c r="C51" s="17">
        <v>2</v>
      </c>
      <c r="D51" s="6">
        <v>0.67479999999999996</v>
      </c>
      <c r="E51" s="6">
        <v>0.19089999999999999</v>
      </c>
      <c r="F51" s="6">
        <v>0.13469999999999999</v>
      </c>
      <c r="G51" s="6">
        <v>4.8899999999999999E-2</v>
      </c>
      <c r="H51" s="6">
        <v>4.82E-2</v>
      </c>
      <c r="I51" s="6">
        <v>7.9000000000000008E-3</v>
      </c>
      <c r="J51" s="7">
        <v>9.98E-2</v>
      </c>
      <c r="K51" s="5">
        <v>0.82020000000000004</v>
      </c>
      <c r="L51" s="6">
        <v>0.13350000000000001</v>
      </c>
      <c r="M51" s="6">
        <v>0.106</v>
      </c>
      <c r="N51" s="6">
        <v>3.8699999999999998E-2</v>
      </c>
      <c r="O51" s="6">
        <v>3.9199999999999999E-2</v>
      </c>
      <c r="P51" s="6">
        <v>7.6E-3</v>
      </c>
      <c r="Q51" s="7">
        <v>0.1119</v>
      </c>
      <c r="R51" s="5">
        <v>0.77700000000000002</v>
      </c>
      <c r="S51" s="6">
        <v>0.1169</v>
      </c>
      <c r="T51" s="6">
        <v>0.17519999999999999</v>
      </c>
      <c r="U51" s="6">
        <v>8.5300000000000001E-2</v>
      </c>
      <c r="V51" s="6">
        <v>4.1200000000000001E-2</v>
      </c>
      <c r="W51" s="6">
        <v>8.8000000000000005E-3</v>
      </c>
      <c r="X51" s="7">
        <v>2.8199999999999999E-2</v>
      </c>
    </row>
    <row r="52" spans="1:24" x14ac:dyDescent="0.25">
      <c r="A52" s="13">
        <v>55</v>
      </c>
      <c r="B52" s="17">
        <f>2019-1968</f>
        <v>51</v>
      </c>
      <c r="C52" s="17">
        <v>2</v>
      </c>
      <c r="D52" s="6">
        <v>0.65329999999999999</v>
      </c>
      <c r="E52" s="6">
        <v>0.12139999999999999</v>
      </c>
      <c r="F52" s="6">
        <v>0.25719999999999998</v>
      </c>
      <c r="G52" s="6">
        <v>3.0599999999999999E-2</v>
      </c>
      <c r="H52" s="6">
        <v>5.6000000000000001E-2</v>
      </c>
      <c r="I52" s="6">
        <v>5.0299999999999997E-2</v>
      </c>
      <c r="J52" s="7">
        <v>2.23E-2</v>
      </c>
      <c r="K52" s="5">
        <v>0.56269999999999998</v>
      </c>
      <c r="L52" s="6">
        <v>0.23080000000000001</v>
      </c>
      <c r="M52" s="6">
        <v>0.1835</v>
      </c>
      <c r="N52" s="6">
        <v>2.2800000000000001E-2</v>
      </c>
      <c r="O52" s="6">
        <v>4.65E-2</v>
      </c>
      <c r="P52" s="6">
        <v>5.9700000000000003E-2</v>
      </c>
      <c r="Q52" s="7">
        <v>2.47E-2</v>
      </c>
      <c r="R52" s="5">
        <v>0.63109999999999999</v>
      </c>
      <c r="S52" s="6">
        <v>0.1918</v>
      </c>
      <c r="T52" s="6">
        <v>0.19420000000000001</v>
      </c>
      <c r="U52" s="6">
        <v>3.0499999999999999E-2</v>
      </c>
      <c r="V52" s="6">
        <v>4.8399999999999999E-2</v>
      </c>
      <c r="W52" s="6">
        <v>6.08E-2</v>
      </c>
      <c r="X52" s="7">
        <v>2.7799999999999998E-2</v>
      </c>
    </row>
    <row r="53" spans="1:24" x14ac:dyDescent="0.25">
      <c r="A53" s="13">
        <v>56</v>
      </c>
      <c r="B53" s="17">
        <f>2019-1979</f>
        <v>40</v>
      </c>
      <c r="C53" s="17">
        <v>2</v>
      </c>
      <c r="D53" s="6">
        <v>0.56079999999999997</v>
      </c>
      <c r="E53" s="6">
        <v>0.16039999999999999</v>
      </c>
      <c r="F53" s="6">
        <v>0.32469999999999999</v>
      </c>
      <c r="G53" s="6">
        <v>1.8200000000000001E-2</v>
      </c>
      <c r="H53" s="6">
        <v>4.2700000000000002E-2</v>
      </c>
      <c r="I53" s="6">
        <v>2.2700000000000001E-2</v>
      </c>
      <c r="J53" s="7">
        <v>1.14E-2</v>
      </c>
      <c r="K53" s="5">
        <v>0.61680000000000001</v>
      </c>
      <c r="L53" s="6">
        <v>6.9599999999999995E-2</v>
      </c>
      <c r="M53" s="6">
        <v>0.34250000000000003</v>
      </c>
      <c r="N53" s="6">
        <v>1.6E-2</v>
      </c>
      <c r="O53" s="6">
        <v>5.74E-2</v>
      </c>
      <c r="P53" s="6">
        <v>3.1699999999999999E-2</v>
      </c>
      <c r="Q53" s="7">
        <v>8.8000000000000005E-3</v>
      </c>
      <c r="R53" s="5">
        <v>0.6109</v>
      </c>
      <c r="S53" s="6">
        <v>8.9499999999999996E-2</v>
      </c>
      <c r="T53" s="6">
        <v>0.3589</v>
      </c>
      <c r="U53" s="6">
        <v>1.5800000000000002E-2</v>
      </c>
      <c r="V53" s="6">
        <v>5.0799999999999998E-2</v>
      </c>
      <c r="W53" s="6">
        <v>1.4800000000000001E-2</v>
      </c>
      <c r="X53" s="7">
        <v>8.3999999999999995E-3</v>
      </c>
    </row>
    <row r="54" spans="1:24" x14ac:dyDescent="0.25">
      <c r="A54" s="13">
        <v>57</v>
      </c>
      <c r="B54" s="17">
        <f>2019-1974</f>
        <v>45</v>
      </c>
      <c r="C54" s="17">
        <v>2</v>
      </c>
      <c r="D54" s="6">
        <v>0.79700000000000004</v>
      </c>
      <c r="E54" s="6">
        <v>6.7299999999999999E-2</v>
      </c>
      <c r="F54" s="6">
        <v>8.4900000000000003E-2</v>
      </c>
      <c r="G54" s="6">
        <v>8.9599999999999999E-2</v>
      </c>
      <c r="H54" s="6">
        <v>4.0500000000000001E-2</v>
      </c>
      <c r="I54" s="6">
        <v>8.0000000000000002E-3</v>
      </c>
      <c r="J54" s="7">
        <v>4.8399999999999999E-2</v>
      </c>
      <c r="K54" s="5">
        <v>0.75629999999999997</v>
      </c>
      <c r="L54" s="6">
        <v>0.15579999999999999</v>
      </c>
      <c r="M54" s="6">
        <v>6.5299999999999997E-2</v>
      </c>
      <c r="N54" s="6">
        <v>9.0300000000000005E-2</v>
      </c>
      <c r="O54" s="6">
        <v>4.3900000000000002E-2</v>
      </c>
      <c r="P54" s="6">
        <v>1.4999999999999999E-2</v>
      </c>
      <c r="Q54" s="7">
        <v>2.6100000000000002E-2</v>
      </c>
      <c r="R54" s="5">
        <v>0.78620000000000001</v>
      </c>
      <c r="S54" s="6">
        <v>0.1298</v>
      </c>
      <c r="T54" s="6">
        <v>6.7100000000000007E-2</v>
      </c>
      <c r="U54" s="6">
        <v>6.7699999999999996E-2</v>
      </c>
      <c r="V54" s="6">
        <v>4.7100000000000003E-2</v>
      </c>
      <c r="W54" s="6">
        <v>7.7999999999999996E-3</v>
      </c>
      <c r="X54" s="7">
        <v>3.8399999999999997E-2</v>
      </c>
    </row>
    <row r="55" spans="1:24" x14ac:dyDescent="0.25">
      <c r="A55" s="13">
        <v>58</v>
      </c>
      <c r="B55" s="17">
        <f>2019-1975</f>
        <v>44</v>
      </c>
      <c r="C55" s="17">
        <v>2</v>
      </c>
      <c r="D55" s="6">
        <v>0.82679999999999998</v>
      </c>
      <c r="E55" s="6">
        <v>9.4999999999999998E-3</v>
      </c>
      <c r="F55" s="6">
        <v>0.10440000000000001</v>
      </c>
      <c r="G55" s="6">
        <v>5.2999999999999999E-2</v>
      </c>
      <c r="H55" s="6">
        <v>4.7600000000000003E-2</v>
      </c>
      <c r="I55" s="6">
        <v>4.0399999999999998E-2</v>
      </c>
      <c r="J55" s="7">
        <v>5.0299999999999997E-2</v>
      </c>
      <c r="K55" s="5">
        <v>0.75800000000000001</v>
      </c>
      <c r="L55" s="6">
        <v>1.01E-2</v>
      </c>
      <c r="M55" s="6">
        <v>0.13070000000000001</v>
      </c>
      <c r="N55" s="6">
        <v>0.1147</v>
      </c>
      <c r="O55" s="6">
        <v>6.4600000000000005E-2</v>
      </c>
      <c r="P55" s="6">
        <v>2.8899999999999999E-2</v>
      </c>
      <c r="Q55" s="7">
        <v>3.2800000000000003E-2</v>
      </c>
      <c r="R55" s="5">
        <v>0.81269999999999998</v>
      </c>
      <c r="S55" s="6">
        <v>7.4999999999999997E-3</v>
      </c>
      <c r="T55" s="6">
        <v>8.4199999999999997E-2</v>
      </c>
      <c r="U55" s="6">
        <v>7.3599999999999999E-2</v>
      </c>
      <c r="V55" s="6">
        <v>6.2100000000000002E-2</v>
      </c>
      <c r="W55" s="6">
        <v>4.4200000000000003E-2</v>
      </c>
      <c r="X55" s="7">
        <v>4.9500000000000002E-2</v>
      </c>
    </row>
    <row r="56" spans="1:24" x14ac:dyDescent="0.25">
      <c r="A56" s="13">
        <v>59</v>
      </c>
      <c r="B56" s="17">
        <f>2019-1968</f>
        <v>51</v>
      </c>
      <c r="C56" s="17">
        <v>2</v>
      </c>
      <c r="D56" s="6">
        <v>0.60770000000000002</v>
      </c>
      <c r="E56" s="6">
        <v>6.1699999999999998E-2</v>
      </c>
      <c r="F56" s="6">
        <v>0.21329999999999999</v>
      </c>
      <c r="G56" s="6">
        <v>6.9800000000000001E-2</v>
      </c>
      <c r="H56" s="6">
        <v>5.16E-2</v>
      </c>
      <c r="I56" s="6">
        <v>4.53E-2</v>
      </c>
      <c r="J56" s="7">
        <v>3.9399999999999998E-2</v>
      </c>
      <c r="K56" s="5">
        <v>0.53239999999999998</v>
      </c>
      <c r="L56" s="6">
        <v>0.1203</v>
      </c>
      <c r="M56" s="6">
        <v>0.23019999999999999</v>
      </c>
      <c r="N56" s="6">
        <v>6.3399999999999998E-2</v>
      </c>
      <c r="O56" s="6">
        <v>5.0099999999999999E-2</v>
      </c>
      <c r="P56" s="6">
        <v>4.2700000000000002E-2</v>
      </c>
      <c r="Q56" s="7">
        <v>3.32E-2</v>
      </c>
      <c r="R56" s="5">
        <v>0.56810000000000005</v>
      </c>
      <c r="S56" s="6">
        <v>0.09</v>
      </c>
      <c r="T56" s="6">
        <v>0.23949999999999999</v>
      </c>
      <c r="U56" s="6">
        <v>5.9900000000000002E-2</v>
      </c>
      <c r="V56" s="6">
        <v>4.24E-2</v>
      </c>
      <c r="W56" s="6">
        <v>4.0399999999999998E-2</v>
      </c>
      <c r="X56" s="7">
        <v>3.2099999999999997E-2</v>
      </c>
    </row>
    <row r="57" spans="1:24" x14ac:dyDescent="0.25">
      <c r="A57" s="13">
        <v>60</v>
      </c>
      <c r="B57" s="17">
        <f>2019-1981</f>
        <v>38</v>
      </c>
      <c r="C57" s="17">
        <v>2</v>
      </c>
      <c r="D57" s="6">
        <v>0.58150000000000002</v>
      </c>
      <c r="E57" s="6">
        <v>9.1899999999999996E-2</v>
      </c>
      <c r="F57" s="6">
        <v>7.9500000000000001E-2</v>
      </c>
      <c r="G57" s="6">
        <v>5.3800000000000001E-2</v>
      </c>
      <c r="H57" s="6">
        <v>1.1599999999999999E-2</v>
      </c>
      <c r="I57" s="6">
        <v>5.74E-2</v>
      </c>
      <c r="J57" s="7">
        <v>0.15029999999999999</v>
      </c>
      <c r="K57" s="5">
        <v>0.73150000000000004</v>
      </c>
      <c r="L57" s="6">
        <v>0.1171</v>
      </c>
      <c r="M57" s="6">
        <v>0.10639999999999999</v>
      </c>
      <c r="N57" s="6">
        <v>6.0999999999999999E-2</v>
      </c>
      <c r="O57" s="6">
        <v>1.9199999999999998E-2</v>
      </c>
      <c r="P57" s="6">
        <v>2.7699999999999999E-2</v>
      </c>
      <c r="Q57" s="7">
        <v>0.10150000000000001</v>
      </c>
      <c r="R57" s="5">
        <v>0.59830000000000005</v>
      </c>
      <c r="S57" s="6">
        <v>0.12230000000000001</v>
      </c>
      <c r="T57" s="6">
        <v>9.1399999999999995E-2</v>
      </c>
      <c r="U57" s="6">
        <v>3.6299999999999999E-2</v>
      </c>
      <c r="V57" s="6">
        <v>1.9699999999999999E-2</v>
      </c>
      <c r="W57" s="6">
        <v>2.81E-2</v>
      </c>
      <c r="X57" s="7">
        <v>0.1384</v>
      </c>
    </row>
    <row r="58" spans="1:24" x14ac:dyDescent="0.25">
      <c r="A58" s="13">
        <v>61</v>
      </c>
      <c r="B58" s="17">
        <f>2019-1976</f>
        <v>43</v>
      </c>
      <c r="C58" s="17">
        <v>2</v>
      </c>
      <c r="D58" s="6">
        <v>0.51919999999999999</v>
      </c>
      <c r="E58" s="6">
        <v>1.6899999999999998E-2</v>
      </c>
      <c r="F58" s="6">
        <v>0.71719999999999995</v>
      </c>
      <c r="G58" s="6">
        <v>1.4200000000000001E-2</v>
      </c>
      <c r="H58" s="6">
        <v>2.3599999999999999E-2</v>
      </c>
      <c r="I58" s="6">
        <v>3.7400000000000003E-2</v>
      </c>
      <c r="J58" s="7">
        <v>7.7999999999999996E-3</v>
      </c>
      <c r="K58" s="5">
        <v>0.51939999999999997</v>
      </c>
      <c r="L58" s="6">
        <v>1.1900000000000001E-2</v>
      </c>
      <c r="M58" s="6">
        <v>0.71309999999999996</v>
      </c>
      <c r="N58" s="6">
        <v>1.46E-2</v>
      </c>
      <c r="O58" s="6">
        <v>2.7E-2</v>
      </c>
      <c r="P58" s="6">
        <v>3.1399999999999997E-2</v>
      </c>
      <c r="Q58" s="7">
        <v>7.0000000000000001E-3</v>
      </c>
      <c r="R58" s="5">
        <v>0.50219999999999998</v>
      </c>
      <c r="S58" s="6">
        <v>1.24E-2</v>
      </c>
      <c r="T58" s="6">
        <v>0.61040000000000005</v>
      </c>
      <c r="U58" s="6">
        <v>1.6899999999999998E-2</v>
      </c>
      <c r="V58" s="6">
        <v>3.8800000000000001E-2</v>
      </c>
      <c r="W58" s="6">
        <v>2.2700000000000001E-2</v>
      </c>
      <c r="X58" s="7">
        <v>5.7000000000000002E-3</v>
      </c>
    </row>
    <row r="59" spans="1:24" x14ac:dyDescent="0.25">
      <c r="A59" s="13">
        <v>62</v>
      </c>
      <c r="B59" s="17">
        <f>2019-1967</f>
        <v>52</v>
      </c>
      <c r="C59" s="17">
        <v>2</v>
      </c>
      <c r="D59" s="6">
        <v>0.69230000000000003</v>
      </c>
      <c r="E59" s="6">
        <v>3.6299999999999999E-2</v>
      </c>
      <c r="F59" s="6">
        <v>0.18240000000000001</v>
      </c>
      <c r="G59" s="6">
        <v>0.1225</v>
      </c>
      <c r="H59" s="6">
        <v>6.7999999999999996E-3</v>
      </c>
      <c r="I59" s="6">
        <v>2.0999999999999999E-3</v>
      </c>
      <c r="J59" s="7">
        <v>0.18310000000000001</v>
      </c>
      <c r="K59" s="5">
        <v>0.83289999999999997</v>
      </c>
      <c r="L59" s="6">
        <v>3.3799999999999997E-2</v>
      </c>
      <c r="M59" s="6">
        <v>0.13789999999999999</v>
      </c>
      <c r="N59" s="6">
        <v>9.6600000000000005E-2</v>
      </c>
      <c r="O59" s="6">
        <v>8.2000000000000007E-3</v>
      </c>
      <c r="P59" s="6">
        <v>2.8E-3</v>
      </c>
      <c r="Q59" s="7">
        <v>0.1229</v>
      </c>
      <c r="R59" s="5">
        <v>0.80559999999999998</v>
      </c>
      <c r="S59" s="6">
        <v>5.0299999999999997E-2</v>
      </c>
      <c r="T59" s="6">
        <v>0.13930000000000001</v>
      </c>
      <c r="U59" s="6">
        <v>6.1400000000000003E-2</v>
      </c>
      <c r="V59" s="6">
        <v>9.4000000000000004E-3</v>
      </c>
      <c r="W59" s="6">
        <v>2.3999999999999998E-3</v>
      </c>
      <c r="X59" s="7">
        <v>0.22459999999999999</v>
      </c>
    </row>
    <row r="60" spans="1:24" x14ac:dyDescent="0.25">
      <c r="A60" s="13">
        <v>63</v>
      </c>
      <c r="B60" s="17">
        <f>2019-1981</f>
        <v>38</v>
      </c>
      <c r="C60" s="17">
        <v>2</v>
      </c>
      <c r="D60" s="6">
        <v>0.29670000000000002</v>
      </c>
      <c r="E60" s="6">
        <v>2.93E-2</v>
      </c>
      <c r="F60" s="6">
        <v>0.61070000000000002</v>
      </c>
      <c r="G60" s="6">
        <v>0.10879999999999999</v>
      </c>
      <c r="H60" s="6">
        <v>0.09</v>
      </c>
      <c r="I60" s="6">
        <v>4.7199999999999999E-2</v>
      </c>
      <c r="J60" s="7">
        <v>0.26850000000000002</v>
      </c>
      <c r="K60" s="5">
        <v>0.47149999999999997</v>
      </c>
      <c r="L60" s="6">
        <v>0.25600000000000001</v>
      </c>
      <c r="M60" s="6">
        <v>0.4244</v>
      </c>
      <c r="N60" s="6">
        <v>8.0999999999999996E-3</v>
      </c>
      <c r="O60" s="6">
        <v>5.4199999999999998E-2</v>
      </c>
      <c r="P60" s="6">
        <v>1.24E-2</v>
      </c>
      <c r="Q60" s="7">
        <v>0.2339</v>
      </c>
      <c r="R60" s="5">
        <v>0.33110000000000001</v>
      </c>
      <c r="S60" s="6">
        <v>9.0200000000000002E-2</v>
      </c>
      <c r="T60" s="6">
        <v>0.56000000000000005</v>
      </c>
      <c r="U60" s="6">
        <v>5.9499999999999997E-2</v>
      </c>
      <c r="V60" s="6">
        <v>8.9499999999999996E-2</v>
      </c>
      <c r="W60" s="6">
        <v>5.9400000000000001E-2</v>
      </c>
      <c r="X60" s="7">
        <v>0.29299999999999998</v>
      </c>
    </row>
    <row r="61" spans="1:24" x14ac:dyDescent="0.25">
      <c r="A61" s="14">
        <v>65</v>
      </c>
      <c r="B61" s="18">
        <f>2019-1982</f>
        <v>37</v>
      </c>
      <c r="C61" s="18">
        <v>2</v>
      </c>
      <c r="D61" s="9">
        <v>0.77459999999999996</v>
      </c>
      <c r="E61" s="9">
        <v>5.2200000000000003E-2</v>
      </c>
      <c r="F61" s="9">
        <v>6.25E-2</v>
      </c>
      <c r="G61" s="9">
        <v>2.3099999999999999E-2</v>
      </c>
      <c r="H61" s="9">
        <v>5.1400000000000001E-2</v>
      </c>
      <c r="I61" s="9">
        <v>5.0000000000000001E-4</v>
      </c>
      <c r="J61" s="10">
        <v>0.2142</v>
      </c>
      <c r="K61" s="8">
        <v>0.82869999999999999</v>
      </c>
      <c r="L61" s="9">
        <v>4.9799999999999997E-2</v>
      </c>
      <c r="M61" s="9">
        <v>6.1899999999999997E-2</v>
      </c>
      <c r="N61" s="9">
        <v>3.1399999999999997E-2</v>
      </c>
      <c r="O61" s="9">
        <v>9.2200000000000004E-2</v>
      </c>
      <c r="P61" s="9">
        <v>5.9999999999999995E-4</v>
      </c>
      <c r="Q61" s="10">
        <v>0.1595</v>
      </c>
      <c r="R61" s="8">
        <v>0.71050000000000002</v>
      </c>
      <c r="S61" s="9">
        <v>9.9500000000000005E-2</v>
      </c>
      <c r="T61" s="9">
        <v>5.8000000000000003E-2</v>
      </c>
      <c r="U61" s="9">
        <v>1.24E-2</v>
      </c>
      <c r="V61" s="9">
        <v>0.09</v>
      </c>
      <c r="W61" s="9">
        <v>5.9999999999999995E-4</v>
      </c>
      <c r="X61" s="10">
        <v>0.26400000000000001</v>
      </c>
    </row>
    <row r="62" spans="1:24" x14ac:dyDescent="0.25">
      <c r="A62" s="24" t="s">
        <v>1</v>
      </c>
      <c r="B62" s="24"/>
      <c r="C62" s="24"/>
      <c r="D62" s="21">
        <f>MEDIAN(D2:D61)</f>
        <v>0.71744999999999992</v>
      </c>
      <c r="E62" s="21">
        <f t="shared" ref="E62:X62" si="0">MEDIAN(E2:E61)</f>
        <v>5.3900000000000003E-2</v>
      </c>
      <c r="F62" s="21">
        <f t="shared" si="0"/>
        <v>0.20369999999999999</v>
      </c>
      <c r="G62" s="21">
        <f t="shared" si="0"/>
        <v>2.6849999999999999E-2</v>
      </c>
      <c r="H62" s="21">
        <f t="shared" si="0"/>
        <v>3.8449999999999998E-2</v>
      </c>
      <c r="I62" s="21">
        <f t="shared" si="0"/>
        <v>1.95E-2</v>
      </c>
      <c r="J62" s="21">
        <f t="shared" si="0"/>
        <v>3.15E-2</v>
      </c>
      <c r="K62" s="21">
        <f t="shared" si="0"/>
        <v>0.74124999999999996</v>
      </c>
      <c r="L62" s="21">
        <f t="shared" si="0"/>
        <v>4.9099999999999998E-2</v>
      </c>
      <c r="M62" s="21">
        <f t="shared" si="0"/>
        <v>0.20300000000000001</v>
      </c>
      <c r="N62" s="21">
        <f t="shared" si="0"/>
        <v>2.4199999999999999E-2</v>
      </c>
      <c r="O62" s="21">
        <f t="shared" si="0"/>
        <v>3.8650000000000004E-2</v>
      </c>
      <c r="P62" s="21">
        <f t="shared" si="0"/>
        <v>1.915E-2</v>
      </c>
      <c r="Q62" s="21">
        <f t="shared" si="0"/>
        <v>2.9699999999999997E-2</v>
      </c>
      <c r="R62" s="21">
        <f t="shared" si="0"/>
        <v>0.71324999999999994</v>
      </c>
      <c r="S62" s="21">
        <f t="shared" si="0"/>
        <v>4.7549999999999995E-2</v>
      </c>
      <c r="T62" s="21">
        <f t="shared" si="0"/>
        <v>0.22910000000000003</v>
      </c>
      <c r="U62" s="21">
        <f t="shared" si="0"/>
        <v>2.47E-2</v>
      </c>
      <c r="V62" s="21">
        <f t="shared" si="0"/>
        <v>3.8350000000000002E-2</v>
      </c>
      <c r="W62" s="21">
        <f t="shared" si="0"/>
        <v>1.9450000000000002E-2</v>
      </c>
      <c r="X62" s="21">
        <f t="shared" si="0"/>
        <v>2.7200000000000002E-2</v>
      </c>
    </row>
    <row r="63" spans="1:24" x14ac:dyDescent="0.25">
      <c r="A63" s="24" t="s">
        <v>2</v>
      </c>
      <c r="B63" s="24"/>
      <c r="C63" s="24"/>
      <c r="D63" s="21">
        <f>AVERAGE(D2:D61)</f>
        <v>0.69198666666666675</v>
      </c>
      <c r="E63" s="21">
        <f t="shared" ref="E63:X63" si="1">AVERAGE(E2:E61)</f>
        <v>6.5598333333333328E-2</v>
      </c>
      <c r="F63" s="21">
        <f t="shared" si="1"/>
        <v>0.2498383333333333</v>
      </c>
      <c r="G63" s="21">
        <f t="shared" si="1"/>
        <v>4.2133333333333335E-2</v>
      </c>
      <c r="H63" s="21">
        <f t="shared" si="1"/>
        <v>5.0911666666666675E-2</v>
      </c>
      <c r="I63" s="21">
        <f t="shared" si="1"/>
        <v>3.1424999999999988E-2</v>
      </c>
      <c r="J63" s="21">
        <f t="shared" si="1"/>
        <v>5.3093333333333326E-2</v>
      </c>
      <c r="K63" s="21">
        <f t="shared" si="1"/>
        <v>0.69167833333333328</v>
      </c>
      <c r="L63" s="21">
        <f t="shared" si="1"/>
        <v>6.8036666666666676E-2</v>
      </c>
      <c r="M63" s="21">
        <f t="shared" si="1"/>
        <v>0.25701166666666664</v>
      </c>
      <c r="N63" s="21">
        <f t="shared" si="1"/>
        <v>4.5936666666666688E-2</v>
      </c>
      <c r="O63" s="21">
        <f t="shared" si="1"/>
        <v>4.9921666666666663E-2</v>
      </c>
      <c r="P63" s="21">
        <f t="shared" si="1"/>
        <v>2.9261666666666668E-2</v>
      </c>
      <c r="Q63" s="21">
        <f t="shared" si="1"/>
        <v>4.5726666666666672E-2</v>
      </c>
      <c r="R63" s="21">
        <f t="shared" si="1"/>
        <v>0.68510333333333329</v>
      </c>
      <c r="S63" s="21">
        <f t="shared" si="1"/>
        <v>6.5376666666666666E-2</v>
      </c>
      <c r="T63" s="21">
        <f t="shared" si="1"/>
        <v>0.25309333333333328</v>
      </c>
      <c r="U63" s="21">
        <f t="shared" si="1"/>
        <v>4.5691666666666672E-2</v>
      </c>
      <c r="V63" s="21">
        <f t="shared" si="1"/>
        <v>5.2549999999999999E-2</v>
      </c>
      <c r="W63" s="21">
        <f t="shared" si="1"/>
        <v>3.0383333333333328E-2</v>
      </c>
      <c r="X63" s="21">
        <f t="shared" si="1"/>
        <v>5.2971666666666667E-2</v>
      </c>
    </row>
  </sheetData>
  <mergeCells count="2">
    <mergeCell ref="A62:C62"/>
    <mergeCell ref="A63:C63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3"/>
  <sheetViews>
    <sheetView tabSelected="1" zoomScale="70" zoomScaleNormal="70" workbookViewId="0">
      <selection sqref="A1:XFD1"/>
    </sheetView>
  </sheetViews>
  <sheetFormatPr defaultRowHeight="15" x14ac:dyDescent="0.25"/>
  <cols>
    <col min="1" max="1" width="7.140625" bestFit="1" customWidth="1"/>
    <col min="2" max="2" width="5.7109375" bestFit="1" customWidth="1"/>
    <col min="3" max="3" width="8.85546875" bestFit="1" customWidth="1"/>
    <col min="4" max="4" width="13.42578125" bestFit="1" customWidth="1"/>
    <col min="5" max="5" width="12.85546875" bestFit="1" customWidth="1"/>
    <col min="6" max="6" width="10.5703125" bestFit="1" customWidth="1"/>
    <col min="7" max="7" width="12.140625" bestFit="1" customWidth="1"/>
    <col min="8" max="8" width="15.7109375" bestFit="1" customWidth="1"/>
    <col min="9" max="9" width="13.5703125" bestFit="1" customWidth="1"/>
    <col min="10" max="10" width="16.28515625" bestFit="1" customWidth="1"/>
    <col min="11" max="11" width="14.85546875" bestFit="1" customWidth="1"/>
    <col min="12" max="12" width="14.28515625" bestFit="1" customWidth="1"/>
    <col min="13" max="13" width="12" bestFit="1" customWidth="1"/>
    <col min="14" max="14" width="13.5703125" bestFit="1" customWidth="1"/>
    <col min="15" max="15" width="17.28515625" bestFit="1" customWidth="1"/>
    <col min="16" max="16" width="15" bestFit="1" customWidth="1"/>
    <col min="17" max="17" width="17.7109375" bestFit="1" customWidth="1"/>
    <col min="18" max="18" width="12.42578125" bestFit="1" customWidth="1"/>
    <col min="19" max="19" width="11.7109375" bestFit="1" customWidth="1"/>
    <col min="20" max="20" width="9.5703125" bestFit="1" customWidth="1"/>
    <col min="21" max="21" width="11.140625" bestFit="1" customWidth="1"/>
    <col min="22" max="22" width="14.5703125" bestFit="1" customWidth="1"/>
    <col min="23" max="23" width="12.5703125" bestFit="1" customWidth="1"/>
    <col min="24" max="24" width="15" bestFit="1" customWidth="1"/>
  </cols>
  <sheetData>
    <row r="1" spans="1:24" x14ac:dyDescent="0.25">
      <c r="A1" s="12" t="s">
        <v>3</v>
      </c>
      <c r="B1" s="19" t="s">
        <v>4</v>
      </c>
      <c r="C1" s="19" t="s">
        <v>0</v>
      </c>
      <c r="D1" s="11" t="s">
        <v>5</v>
      </c>
      <c r="E1" s="2" t="s">
        <v>7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4" t="s">
        <v>24</v>
      </c>
      <c r="S1" s="4" t="s">
        <v>25</v>
      </c>
      <c r="T1" s="4" t="s">
        <v>23</v>
      </c>
      <c r="U1" s="4" t="s">
        <v>22</v>
      </c>
      <c r="V1" s="4" t="s">
        <v>21</v>
      </c>
      <c r="W1" s="4" t="s">
        <v>20</v>
      </c>
      <c r="X1" s="4" t="s">
        <v>19</v>
      </c>
    </row>
    <row r="2" spans="1:24" x14ac:dyDescent="0.25">
      <c r="A2" s="13">
        <v>1</v>
      </c>
      <c r="B2" s="15">
        <v>24</v>
      </c>
      <c r="C2" s="15">
        <v>1</v>
      </c>
      <c r="D2" s="6">
        <v>0.89849999999999997</v>
      </c>
      <c r="E2" s="6">
        <v>1.34E-2</v>
      </c>
      <c r="F2" s="6">
        <v>0.13100000000000001</v>
      </c>
      <c r="G2" s="6">
        <v>2.2000000000000001E-3</v>
      </c>
      <c r="H2" s="6">
        <v>3.9899999999999998E-2</v>
      </c>
      <c r="I2" s="6">
        <v>0</v>
      </c>
      <c r="J2" s="7">
        <v>4.0000000000000001E-3</v>
      </c>
      <c r="K2" s="5">
        <v>0.85619999999999996</v>
      </c>
      <c r="L2" s="6">
        <v>2.4400000000000002E-2</v>
      </c>
      <c r="M2" s="6">
        <v>0.15359999999999999</v>
      </c>
      <c r="N2" s="6">
        <v>1.8E-3</v>
      </c>
      <c r="O2" s="6">
        <v>8.5500000000000007E-2</v>
      </c>
      <c r="P2" s="6">
        <v>4.0000000000000002E-4</v>
      </c>
      <c r="Q2" s="7">
        <v>3.5999999999999999E-3</v>
      </c>
      <c r="R2" s="5">
        <v>0.91279999999999994</v>
      </c>
      <c r="S2" s="6">
        <v>2.1000000000000001E-2</v>
      </c>
      <c r="T2" s="6">
        <v>8.6300000000000002E-2</v>
      </c>
      <c r="U2" s="6">
        <v>2.3999999999999998E-3</v>
      </c>
      <c r="V2" s="6">
        <v>6.5000000000000002E-2</v>
      </c>
      <c r="W2" s="6">
        <v>4.0000000000000002E-4</v>
      </c>
      <c r="X2" s="7">
        <v>2.5000000000000001E-3</v>
      </c>
    </row>
    <row r="3" spans="1:24" x14ac:dyDescent="0.25">
      <c r="A3" s="13">
        <v>2</v>
      </c>
      <c r="B3" s="16">
        <v>22</v>
      </c>
      <c r="C3" s="16">
        <v>1</v>
      </c>
      <c r="D3" s="6">
        <v>0.68840000000000001</v>
      </c>
      <c r="E3" s="6">
        <v>4.1799999999999997E-2</v>
      </c>
      <c r="F3" s="6">
        <v>0.22439999999999999</v>
      </c>
      <c r="G3" s="6">
        <v>9.7999999999999997E-3</v>
      </c>
      <c r="H3" s="6">
        <v>3.9100000000000003E-2</v>
      </c>
      <c r="I3" s="6">
        <v>1.7299999999999999E-2</v>
      </c>
      <c r="J3" s="7">
        <v>4.6800000000000001E-2</v>
      </c>
      <c r="K3" s="5">
        <v>0.66379999999999995</v>
      </c>
      <c r="L3" s="6">
        <v>6.2300000000000001E-2</v>
      </c>
      <c r="M3" s="6">
        <v>0.1913</v>
      </c>
      <c r="N3" s="6">
        <v>9.7999999999999997E-3</v>
      </c>
      <c r="O3" s="6">
        <v>3.6400000000000002E-2</v>
      </c>
      <c r="P3" s="6">
        <v>1.7999999999999999E-2</v>
      </c>
      <c r="Q3" s="7">
        <v>5.5E-2</v>
      </c>
      <c r="R3" s="5">
        <v>0.72450000000000003</v>
      </c>
      <c r="S3" s="6">
        <v>1.6500000000000001E-2</v>
      </c>
      <c r="T3" s="6">
        <v>0.1971</v>
      </c>
      <c r="U3" s="6">
        <v>1.03E-2</v>
      </c>
      <c r="V3" s="6">
        <v>2.4500000000000001E-2</v>
      </c>
      <c r="W3" s="6">
        <v>2.76E-2</v>
      </c>
      <c r="X3" s="7">
        <v>3.09E-2</v>
      </c>
    </row>
    <row r="4" spans="1:24" x14ac:dyDescent="0.25">
      <c r="A4" s="13">
        <v>3</v>
      </c>
      <c r="B4" s="16">
        <v>22</v>
      </c>
      <c r="C4" s="16">
        <v>1</v>
      </c>
      <c r="D4" s="6">
        <v>0.86719999999999997</v>
      </c>
      <c r="E4" s="6">
        <v>4.36E-2</v>
      </c>
      <c r="F4" s="6">
        <v>6.6600000000000006E-2</v>
      </c>
      <c r="G4" s="6">
        <v>6.0699999999999997E-2</v>
      </c>
      <c r="H4" s="6">
        <v>2.98E-2</v>
      </c>
      <c r="I4" s="6">
        <v>3.8E-3</v>
      </c>
      <c r="J4" s="7">
        <v>4.58E-2</v>
      </c>
      <c r="K4" s="5">
        <v>0.83930000000000005</v>
      </c>
      <c r="L4" s="6">
        <v>1.7000000000000001E-2</v>
      </c>
      <c r="M4" s="6">
        <v>5.6000000000000001E-2</v>
      </c>
      <c r="N4" s="6">
        <v>0.121</v>
      </c>
      <c r="O4" s="6">
        <v>2.98E-2</v>
      </c>
      <c r="P4" s="6">
        <v>1.1999999999999999E-3</v>
      </c>
      <c r="Q4" s="7">
        <v>4.6300000000000001E-2</v>
      </c>
      <c r="R4" s="5">
        <v>0.86270000000000002</v>
      </c>
      <c r="S4" s="6">
        <v>3.6200000000000003E-2</v>
      </c>
      <c r="T4" s="6">
        <v>5.67E-2</v>
      </c>
      <c r="U4" s="6">
        <v>6.6799999999999998E-2</v>
      </c>
      <c r="V4" s="6">
        <v>3.0200000000000001E-2</v>
      </c>
      <c r="W4" s="6">
        <v>1.9E-3</v>
      </c>
      <c r="X4" s="7">
        <v>5.1299999999999998E-2</v>
      </c>
    </row>
    <row r="5" spans="1:24" x14ac:dyDescent="0.25">
      <c r="A5" s="13">
        <v>4</v>
      </c>
      <c r="B5" s="16">
        <v>24</v>
      </c>
      <c r="C5" s="16">
        <v>1</v>
      </c>
      <c r="D5" s="6">
        <v>0.82709999999999995</v>
      </c>
      <c r="E5" s="6">
        <v>7.5700000000000003E-2</v>
      </c>
      <c r="F5" s="6">
        <v>5.0700000000000002E-2</v>
      </c>
      <c r="G5" s="6">
        <v>4.3700000000000003E-2</v>
      </c>
      <c r="H5" s="6">
        <v>2.4E-2</v>
      </c>
      <c r="I5" s="6">
        <v>1.5100000000000001E-2</v>
      </c>
      <c r="J5" s="7">
        <v>9.01E-2</v>
      </c>
      <c r="K5" s="5">
        <v>0.89659999999999995</v>
      </c>
      <c r="L5" s="6">
        <v>5.4100000000000002E-2</v>
      </c>
      <c r="M5" s="6">
        <v>7.2099999999999997E-2</v>
      </c>
      <c r="N5" s="6">
        <v>3.6700000000000003E-2</v>
      </c>
      <c r="O5" s="6">
        <v>2.3400000000000001E-2</v>
      </c>
      <c r="P5" s="6">
        <v>5.5899999999999998E-2</v>
      </c>
      <c r="Q5" s="7">
        <v>5.9900000000000002E-2</v>
      </c>
      <c r="R5" s="5">
        <v>0.84960000000000002</v>
      </c>
      <c r="S5" s="6">
        <v>5.5800000000000002E-2</v>
      </c>
      <c r="T5" s="6">
        <v>5.0200000000000002E-2</v>
      </c>
      <c r="U5" s="6">
        <v>6.2899999999999998E-2</v>
      </c>
      <c r="V5" s="6">
        <v>1.7600000000000001E-2</v>
      </c>
      <c r="W5" s="6">
        <v>1.23E-2</v>
      </c>
      <c r="X5" s="7">
        <v>0.1099</v>
      </c>
    </row>
    <row r="6" spans="1:24" x14ac:dyDescent="0.25">
      <c r="A6" s="13">
        <v>5</v>
      </c>
      <c r="B6" s="16">
        <v>23</v>
      </c>
      <c r="C6" s="16">
        <v>1</v>
      </c>
      <c r="D6" s="6">
        <v>0.7611</v>
      </c>
      <c r="E6" s="6">
        <v>2.7400000000000001E-2</v>
      </c>
      <c r="F6" s="6">
        <v>0.32029999999999997</v>
      </c>
      <c r="G6" s="6">
        <v>7.9299999999999995E-2</v>
      </c>
      <c r="H6" s="6">
        <v>3.49E-2</v>
      </c>
      <c r="I6" s="6">
        <v>1.3899999999999999E-2</v>
      </c>
      <c r="J6" s="7">
        <v>6.7000000000000002E-3</v>
      </c>
      <c r="K6" s="5">
        <v>0.81499999999999995</v>
      </c>
      <c r="L6" s="6">
        <v>2.4899999999999999E-2</v>
      </c>
      <c r="M6" s="6">
        <v>0.2661</v>
      </c>
      <c r="N6" s="6">
        <v>3.1399999999999997E-2</v>
      </c>
      <c r="O6" s="6">
        <v>3.6200000000000003E-2</v>
      </c>
      <c r="P6" s="6">
        <v>3.5900000000000001E-2</v>
      </c>
      <c r="Q6" s="7">
        <v>1.2500000000000001E-2</v>
      </c>
      <c r="R6" s="5">
        <v>0.72209999999999996</v>
      </c>
      <c r="S6" s="6">
        <v>2.93E-2</v>
      </c>
      <c r="T6" s="6">
        <v>0.37680000000000002</v>
      </c>
      <c r="U6" s="6">
        <v>5.5899999999999998E-2</v>
      </c>
      <c r="V6" s="6">
        <v>3.1300000000000001E-2</v>
      </c>
      <c r="W6" s="6">
        <v>1.0500000000000001E-2</v>
      </c>
      <c r="X6" s="7">
        <v>8.8000000000000005E-3</v>
      </c>
    </row>
    <row r="7" spans="1:24" x14ac:dyDescent="0.25">
      <c r="A7" s="13">
        <v>6</v>
      </c>
      <c r="B7" s="16">
        <v>22</v>
      </c>
      <c r="C7" s="16">
        <v>1</v>
      </c>
      <c r="D7" s="6">
        <v>0.74780000000000002</v>
      </c>
      <c r="E7" s="6">
        <v>6.1899999999999997E-2</v>
      </c>
      <c r="F7" s="6">
        <v>0.23119999999999999</v>
      </c>
      <c r="G7" s="6">
        <v>2.9700000000000001E-2</v>
      </c>
      <c r="H7" s="6">
        <v>8.7599999999999997E-2</v>
      </c>
      <c r="I7" s="6">
        <v>1.4500000000000001E-2</v>
      </c>
      <c r="J7" s="7">
        <v>1.7500000000000002E-2</v>
      </c>
      <c r="K7" s="5">
        <v>0.73580000000000001</v>
      </c>
      <c r="L7" s="6">
        <v>7.3499999999999996E-2</v>
      </c>
      <c r="M7" s="6">
        <v>0.2392</v>
      </c>
      <c r="N7" s="6">
        <v>2.9399999999999999E-2</v>
      </c>
      <c r="O7" s="6">
        <v>7.4399999999999994E-2</v>
      </c>
      <c r="P7" s="6">
        <v>1.5299999999999999E-2</v>
      </c>
      <c r="Q7" s="7">
        <v>2.5700000000000001E-2</v>
      </c>
      <c r="R7" s="5">
        <v>0.71879999999999999</v>
      </c>
      <c r="S7" s="6">
        <v>6.9900000000000004E-2</v>
      </c>
      <c r="T7" s="6">
        <v>0.25629999999999997</v>
      </c>
      <c r="U7" s="6">
        <v>2.8400000000000002E-2</v>
      </c>
      <c r="V7" s="6">
        <v>8.0399999999999999E-2</v>
      </c>
      <c r="W7" s="6">
        <v>1.9300000000000001E-2</v>
      </c>
      <c r="X7" s="7">
        <v>1.4E-2</v>
      </c>
    </row>
    <row r="8" spans="1:24" x14ac:dyDescent="0.25">
      <c r="A8" s="13">
        <v>7</v>
      </c>
      <c r="B8" s="16">
        <v>27</v>
      </c>
      <c r="C8" s="16">
        <v>1</v>
      </c>
      <c r="D8" s="6">
        <v>0.61970000000000003</v>
      </c>
      <c r="E8" s="6">
        <v>0.1193</v>
      </c>
      <c r="F8" s="6">
        <v>0.28260000000000002</v>
      </c>
      <c r="G8" s="6">
        <v>2.29E-2</v>
      </c>
      <c r="H8" s="6">
        <v>4.2999999999999997E-2</v>
      </c>
      <c r="I8" s="6">
        <v>0.28270000000000001</v>
      </c>
      <c r="J8" s="7">
        <v>5.8700000000000002E-2</v>
      </c>
      <c r="K8" s="5">
        <v>0.79990000000000006</v>
      </c>
      <c r="L8" s="6">
        <v>3.0300000000000001E-2</v>
      </c>
      <c r="M8" s="6">
        <v>0.24160000000000001</v>
      </c>
      <c r="N8" s="6">
        <v>4.53E-2</v>
      </c>
      <c r="O8" s="6">
        <v>4.4499999999999998E-2</v>
      </c>
      <c r="P8" s="6">
        <v>0.19339999999999999</v>
      </c>
      <c r="Q8" s="7">
        <v>5.8000000000000003E-2</v>
      </c>
      <c r="R8" s="5">
        <v>0.76280000000000003</v>
      </c>
      <c r="S8" s="6">
        <v>1.6199999999999999E-2</v>
      </c>
      <c r="T8" s="6">
        <v>0.26229999999999998</v>
      </c>
      <c r="U8" s="6">
        <v>7.9000000000000008E-3</v>
      </c>
      <c r="V8" s="6">
        <v>6.0400000000000002E-2</v>
      </c>
      <c r="W8" s="6">
        <v>0.24129999999999999</v>
      </c>
      <c r="X8" s="7">
        <v>1.78E-2</v>
      </c>
    </row>
    <row r="9" spans="1:24" x14ac:dyDescent="0.25">
      <c r="A9" s="13">
        <v>8</v>
      </c>
      <c r="B9" s="16">
        <v>21</v>
      </c>
      <c r="C9" s="16">
        <v>1</v>
      </c>
      <c r="D9" s="6">
        <v>0.75600000000000001</v>
      </c>
      <c r="E9" s="6">
        <v>3.3599999999999998E-2</v>
      </c>
      <c r="F9" s="6">
        <v>0.28299999999999997</v>
      </c>
      <c r="G9" s="6">
        <v>3.1300000000000001E-2</v>
      </c>
      <c r="H9" s="6">
        <v>2.2700000000000001E-2</v>
      </c>
      <c r="I9" s="6">
        <v>1.1599999999999999E-2</v>
      </c>
      <c r="J9" s="7">
        <v>8.6E-3</v>
      </c>
      <c r="K9" s="5">
        <v>0.73029999999999995</v>
      </c>
      <c r="L9" s="6">
        <v>4.8399999999999999E-2</v>
      </c>
      <c r="M9" s="6">
        <v>0.31319999999999998</v>
      </c>
      <c r="N9" s="6">
        <v>4.1700000000000001E-2</v>
      </c>
      <c r="O9" s="6">
        <v>2.5499999999999998E-2</v>
      </c>
      <c r="P9" s="6">
        <v>1.23E-2</v>
      </c>
      <c r="Q9" s="7">
        <v>8.0000000000000002E-3</v>
      </c>
      <c r="R9" s="5">
        <v>0.70720000000000005</v>
      </c>
      <c r="S9" s="6">
        <v>2.7300000000000001E-2</v>
      </c>
      <c r="T9" s="6">
        <v>0.35449999999999998</v>
      </c>
      <c r="U9" s="6">
        <v>1.9599999999999999E-2</v>
      </c>
      <c r="V9" s="6">
        <v>2.18E-2</v>
      </c>
      <c r="W9" s="6">
        <v>8.2000000000000007E-3</v>
      </c>
      <c r="X9" s="7">
        <v>8.0000000000000002E-3</v>
      </c>
    </row>
    <row r="10" spans="1:24" x14ac:dyDescent="0.25">
      <c r="A10" s="13">
        <v>9</v>
      </c>
      <c r="B10" s="16">
        <v>22</v>
      </c>
      <c r="C10" s="16">
        <v>1</v>
      </c>
      <c r="D10" s="6">
        <v>0.69920000000000004</v>
      </c>
      <c r="E10" s="6">
        <v>6.6000000000000003E-2</v>
      </c>
      <c r="F10" s="6">
        <v>0.34150000000000003</v>
      </c>
      <c r="G10" s="6">
        <v>1.2999999999999999E-3</v>
      </c>
      <c r="H10" s="6">
        <v>1.89E-2</v>
      </c>
      <c r="I10" s="6">
        <v>8.6599999999999996E-2</v>
      </c>
      <c r="J10" s="7">
        <v>9.7000000000000003E-3</v>
      </c>
      <c r="K10" s="5">
        <v>0.60060000000000002</v>
      </c>
      <c r="L10" s="6">
        <v>0.1149</v>
      </c>
      <c r="M10" s="6">
        <v>0.36620000000000003</v>
      </c>
      <c r="N10" s="6">
        <v>3.0000000000000001E-3</v>
      </c>
      <c r="O10" s="6">
        <v>1.5599999999999999E-2</v>
      </c>
      <c r="P10" s="6">
        <v>8.3999999999999995E-3</v>
      </c>
      <c r="Q10" s="7">
        <v>2.0899999999999998E-2</v>
      </c>
      <c r="R10" s="5">
        <v>0.57550000000000001</v>
      </c>
      <c r="S10" s="6">
        <v>5.0099999999999999E-2</v>
      </c>
      <c r="T10" s="6">
        <v>0.44969999999999999</v>
      </c>
      <c r="U10" s="6">
        <v>1.4E-3</v>
      </c>
      <c r="V10" s="6">
        <v>1.6199999999999999E-2</v>
      </c>
      <c r="W10" s="6">
        <v>1.4800000000000001E-2</v>
      </c>
      <c r="X10" s="7">
        <v>1.2699999999999999E-2</v>
      </c>
    </row>
    <row r="11" spans="1:24" x14ac:dyDescent="0.25">
      <c r="A11" s="13">
        <v>10</v>
      </c>
      <c r="B11" s="16">
        <v>20</v>
      </c>
      <c r="C11" s="16">
        <v>1</v>
      </c>
      <c r="D11" s="6">
        <v>0.85780000000000001</v>
      </c>
      <c r="E11" s="6">
        <v>1.77E-2</v>
      </c>
      <c r="F11" s="6">
        <v>0.124</v>
      </c>
      <c r="G11" s="6">
        <v>2.2700000000000001E-2</v>
      </c>
      <c r="H11" s="6">
        <v>1.6500000000000001E-2</v>
      </c>
      <c r="I11" s="6">
        <v>1.8100000000000002E-2</v>
      </c>
      <c r="J11" s="7">
        <v>3.09E-2</v>
      </c>
      <c r="K11" s="5">
        <v>0.90769999999999995</v>
      </c>
      <c r="L11" s="6">
        <v>2.7400000000000001E-2</v>
      </c>
      <c r="M11" s="6">
        <v>0.1042</v>
      </c>
      <c r="N11" s="6">
        <v>1.7100000000000001E-2</v>
      </c>
      <c r="O11" s="6">
        <v>1.12E-2</v>
      </c>
      <c r="P11" s="6">
        <v>4.3E-3</v>
      </c>
      <c r="Q11" s="7">
        <v>2.64E-2</v>
      </c>
      <c r="R11" s="5">
        <v>0.86240000000000006</v>
      </c>
      <c r="S11" s="6">
        <v>1.9699999999999999E-2</v>
      </c>
      <c r="T11" s="6">
        <v>0.1188</v>
      </c>
      <c r="U11" s="6">
        <v>3.6900000000000002E-2</v>
      </c>
      <c r="V11" s="6">
        <v>1.47E-2</v>
      </c>
      <c r="W11" s="6">
        <v>1.44E-2</v>
      </c>
      <c r="X11" s="7">
        <v>3.2000000000000001E-2</v>
      </c>
    </row>
    <row r="12" spans="1:24" x14ac:dyDescent="0.25">
      <c r="A12" s="13">
        <v>11</v>
      </c>
      <c r="B12" s="16">
        <f>2019-2001</f>
        <v>18</v>
      </c>
      <c r="C12" s="16">
        <v>1</v>
      </c>
      <c r="D12" s="6">
        <v>0.84</v>
      </c>
      <c r="E12" s="6">
        <v>8.2500000000000004E-2</v>
      </c>
      <c r="F12" s="6">
        <v>0.13159999999999999</v>
      </c>
      <c r="G12" s="6">
        <v>3.0800000000000001E-2</v>
      </c>
      <c r="H12" s="6">
        <v>5.9499999999999997E-2</v>
      </c>
      <c r="I12" s="6">
        <v>6.9699999999999998E-2</v>
      </c>
      <c r="J12" s="7">
        <v>1.6400000000000001E-2</v>
      </c>
      <c r="K12" s="5">
        <v>0.87019999999999997</v>
      </c>
      <c r="L12" s="6">
        <v>7.3099999999999998E-2</v>
      </c>
      <c r="M12" s="6">
        <v>0.1046</v>
      </c>
      <c r="N12" s="6">
        <v>3.6900000000000002E-2</v>
      </c>
      <c r="O12" s="6">
        <v>5.9700000000000003E-2</v>
      </c>
      <c r="P12" s="6">
        <v>8.7999999999999995E-2</v>
      </c>
      <c r="Q12" s="7">
        <v>1.54E-2</v>
      </c>
      <c r="R12" s="5">
        <v>0.7611</v>
      </c>
      <c r="S12" s="6">
        <v>0.11269999999999999</v>
      </c>
      <c r="T12" s="6">
        <v>0.16700000000000001</v>
      </c>
      <c r="U12" s="6">
        <v>3.2000000000000001E-2</v>
      </c>
      <c r="V12" s="6">
        <v>5.8900000000000001E-2</v>
      </c>
      <c r="W12" s="6">
        <v>8.1900000000000001E-2</v>
      </c>
      <c r="X12" s="7">
        <v>1.5299999999999999E-2</v>
      </c>
    </row>
    <row r="13" spans="1:24" x14ac:dyDescent="0.25">
      <c r="A13" s="13">
        <v>12</v>
      </c>
      <c r="B13" s="16">
        <v>19</v>
      </c>
      <c r="C13" s="16">
        <v>1</v>
      </c>
      <c r="D13" s="6">
        <v>0.57130000000000003</v>
      </c>
      <c r="E13" s="6">
        <v>3.3000000000000002E-2</v>
      </c>
      <c r="F13" s="6">
        <v>0.42070000000000002</v>
      </c>
      <c r="G13" s="6">
        <v>1.5100000000000001E-2</v>
      </c>
      <c r="H13" s="6">
        <v>2.1600000000000001E-2</v>
      </c>
      <c r="I13" s="6">
        <v>1.9400000000000001E-2</v>
      </c>
      <c r="J13" s="7">
        <v>2.5399999999999999E-2</v>
      </c>
      <c r="K13" s="5">
        <v>0.4884</v>
      </c>
      <c r="L13" s="6">
        <v>2.5600000000000001E-2</v>
      </c>
      <c r="M13" s="6">
        <v>0.5786</v>
      </c>
      <c r="N13" s="6">
        <v>7.7000000000000002E-3</v>
      </c>
      <c r="O13" s="6">
        <v>1.11E-2</v>
      </c>
      <c r="P13" s="6">
        <v>1.7000000000000001E-2</v>
      </c>
      <c r="Q13" s="7">
        <v>2.2700000000000001E-2</v>
      </c>
      <c r="R13" s="5">
        <v>0.58830000000000005</v>
      </c>
      <c r="S13" s="6">
        <v>6.3200000000000006E-2</v>
      </c>
      <c r="T13" s="6">
        <v>0.36940000000000001</v>
      </c>
      <c r="U13" s="6">
        <v>1.9300000000000001E-2</v>
      </c>
      <c r="V13" s="6">
        <v>2.58E-2</v>
      </c>
      <c r="W13" s="6">
        <v>1.6E-2</v>
      </c>
      <c r="X13" s="7">
        <v>2.46E-2</v>
      </c>
    </row>
    <row r="14" spans="1:24" x14ac:dyDescent="0.25">
      <c r="A14" s="13">
        <v>13</v>
      </c>
      <c r="B14" s="16">
        <v>22</v>
      </c>
      <c r="C14" s="16">
        <v>1</v>
      </c>
      <c r="D14" s="6">
        <v>0.77070000000000005</v>
      </c>
      <c r="E14" s="6">
        <v>7.7700000000000005E-2</v>
      </c>
      <c r="F14" s="6">
        <v>0.25319999999999998</v>
      </c>
      <c r="G14" s="6">
        <v>3.5900000000000001E-2</v>
      </c>
      <c r="H14" s="6">
        <v>3.3500000000000002E-2</v>
      </c>
      <c r="I14" s="6">
        <v>1.03E-2</v>
      </c>
      <c r="J14" s="7">
        <v>1.72E-2</v>
      </c>
      <c r="K14" s="5">
        <v>0.6744</v>
      </c>
      <c r="L14" s="6">
        <v>0.10920000000000001</v>
      </c>
      <c r="M14" s="6">
        <v>0.32169999999999999</v>
      </c>
      <c r="N14" s="6">
        <v>2.6200000000000001E-2</v>
      </c>
      <c r="O14" s="6">
        <v>4.6600000000000003E-2</v>
      </c>
      <c r="P14" s="6">
        <v>4.1999999999999997E-3</v>
      </c>
      <c r="Q14" s="7">
        <v>6.1000000000000004E-3</v>
      </c>
      <c r="R14" s="5">
        <v>0.70820000000000005</v>
      </c>
      <c r="S14" s="6">
        <v>9.3799999999999994E-2</v>
      </c>
      <c r="T14" s="6">
        <v>0.31209999999999999</v>
      </c>
      <c r="U14" s="6">
        <v>1.89E-2</v>
      </c>
      <c r="V14" s="6">
        <v>3.9899999999999998E-2</v>
      </c>
      <c r="W14" s="6">
        <v>4.0000000000000001E-3</v>
      </c>
      <c r="X14" s="7">
        <v>8.8000000000000005E-3</v>
      </c>
    </row>
    <row r="15" spans="1:24" x14ac:dyDescent="0.25">
      <c r="A15" s="13">
        <v>15</v>
      </c>
      <c r="B15" s="16">
        <v>22</v>
      </c>
      <c r="C15" s="16">
        <v>1</v>
      </c>
      <c r="D15" s="6">
        <v>0.84440000000000004</v>
      </c>
      <c r="E15" s="6">
        <v>5.5599999999999997E-2</v>
      </c>
      <c r="F15" s="6">
        <v>0.1212</v>
      </c>
      <c r="G15" s="6">
        <v>2.1499999999999998E-2</v>
      </c>
      <c r="H15" s="6">
        <v>3.0300000000000001E-2</v>
      </c>
      <c r="I15" s="6">
        <v>6.2600000000000003E-2</v>
      </c>
      <c r="J15" s="7">
        <v>7.2300000000000003E-2</v>
      </c>
      <c r="K15" s="5">
        <v>0.81489999999999996</v>
      </c>
      <c r="L15" s="6">
        <v>8.2400000000000001E-2</v>
      </c>
      <c r="M15" s="6">
        <v>0.1212</v>
      </c>
      <c r="N15" s="6">
        <v>1.6E-2</v>
      </c>
      <c r="O15" s="6">
        <v>5.62E-2</v>
      </c>
      <c r="P15" s="6">
        <v>4.0599999999999997E-2</v>
      </c>
      <c r="Q15" s="7">
        <v>7.3800000000000004E-2</v>
      </c>
      <c r="R15" s="5">
        <v>0.71419999999999995</v>
      </c>
      <c r="S15" s="6">
        <v>3.7999999999999999E-2</v>
      </c>
      <c r="T15" s="6">
        <v>0.2326</v>
      </c>
      <c r="U15" s="6">
        <v>2.6499999999999999E-2</v>
      </c>
      <c r="V15" s="6">
        <v>1.95E-2</v>
      </c>
      <c r="W15" s="6">
        <v>4.5600000000000002E-2</v>
      </c>
      <c r="X15" s="7">
        <v>0.13</v>
      </c>
    </row>
    <row r="16" spans="1:24" x14ac:dyDescent="0.25">
      <c r="A16" s="13">
        <v>16</v>
      </c>
      <c r="B16" s="16">
        <v>23</v>
      </c>
      <c r="C16" s="16">
        <v>1</v>
      </c>
      <c r="D16" s="6">
        <v>0.69320000000000004</v>
      </c>
      <c r="E16" s="6">
        <v>3.0000000000000001E-3</v>
      </c>
      <c r="F16" s="6">
        <v>0.39179999999999998</v>
      </c>
      <c r="G16" s="6">
        <v>5.5999999999999999E-3</v>
      </c>
      <c r="H16" s="6">
        <v>0.26910000000000001</v>
      </c>
      <c r="I16" s="6">
        <v>3.6200000000000003E-2</v>
      </c>
      <c r="J16" s="7">
        <v>1.1999999999999999E-3</v>
      </c>
      <c r="K16" s="5">
        <v>0.62560000000000004</v>
      </c>
      <c r="L16" s="6">
        <v>2.9600000000000001E-2</v>
      </c>
      <c r="M16" s="6">
        <v>0.41980000000000001</v>
      </c>
      <c r="N16" s="6">
        <v>6.4000000000000003E-3</v>
      </c>
      <c r="O16" s="6">
        <v>0.25609999999999999</v>
      </c>
      <c r="P16" s="6">
        <v>4.0800000000000003E-2</v>
      </c>
      <c r="Q16" s="7">
        <v>4.3E-3</v>
      </c>
      <c r="R16" s="5">
        <v>0.66579999999999995</v>
      </c>
      <c r="S16" s="6">
        <v>4.7999999999999996E-3</v>
      </c>
      <c r="T16" s="6">
        <v>0.44529999999999997</v>
      </c>
      <c r="U16" s="6">
        <v>3.5000000000000001E-3</v>
      </c>
      <c r="V16" s="6">
        <v>0.25729999999999997</v>
      </c>
      <c r="W16" s="6">
        <v>6.6000000000000003E-2</v>
      </c>
      <c r="X16" s="7">
        <v>2.3999999999999998E-3</v>
      </c>
    </row>
    <row r="17" spans="1:24" x14ac:dyDescent="0.25">
      <c r="A17" s="13">
        <v>18</v>
      </c>
      <c r="B17" s="16">
        <v>23</v>
      </c>
      <c r="C17" s="16">
        <v>1</v>
      </c>
      <c r="D17" s="6">
        <v>0.73450000000000004</v>
      </c>
      <c r="E17" s="6">
        <v>0.16750000000000001</v>
      </c>
      <c r="F17" s="6">
        <v>9.7100000000000006E-2</v>
      </c>
      <c r="G17" s="6">
        <v>2.0199999999999999E-2</v>
      </c>
      <c r="H17" s="6">
        <v>0.1263</v>
      </c>
      <c r="I17" s="6">
        <v>2.1000000000000001E-2</v>
      </c>
      <c r="J17" s="7">
        <v>8.0999999999999996E-3</v>
      </c>
      <c r="K17" s="5">
        <v>0.81189999999999996</v>
      </c>
      <c r="L17" s="6">
        <v>7.3300000000000004E-2</v>
      </c>
      <c r="M17" s="6">
        <v>9.8699999999999996E-2</v>
      </c>
      <c r="N17" s="6">
        <v>2.0400000000000001E-2</v>
      </c>
      <c r="O17" s="6">
        <v>0.1023</v>
      </c>
      <c r="P17" s="6">
        <v>2.3599999999999999E-2</v>
      </c>
      <c r="Q17" s="7">
        <v>8.5000000000000006E-3</v>
      </c>
      <c r="R17" s="5">
        <v>0.72989999999999999</v>
      </c>
      <c r="S17" s="6">
        <v>0.1691</v>
      </c>
      <c r="T17" s="6">
        <v>6.2E-2</v>
      </c>
      <c r="U17" s="6">
        <v>1.52E-2</v>
      </c>
      <c r="V17" s="6">
        <v>0.18390000000000001</v>
      </c>
      <c r="W17" s="6">
        <v>1.7399999999999999E-2</v>
      </c>
      <c r="X17" s="7">
        <v>2.0799999999999999E-2</v>
      </c>
    </row>
    <row r="18" spans="1:24" x14ac:dyDescent="0.25">
      <c r="A18" s="13">
        <v>19</v>
      </c>
      <c r="B18" s="16">
        <v>28</v>
      </c>
      <c r="C18" s="16">
        <v>1</v>
      </c>
      <c r="D18" s="6">
        <v>0.80810000000000004</v>
      </c>
      <c r="E18" s="6">
        <v>0.14449999999999999</v>
      </c>
      <c r="F18" s="6">
        <v>3.7100000000000001E-2</v>
      </c>
      <c r="G18" s="6">
        <v>3.1800000000000002E-2</v>
      </c>
      <c r="H18" s="6">
        <v>5.6300000000000003E-2</v>
      </c>
      <c r="I18" s="6">
        <v>1.6400000000000001E-2</v>
      </c>
      <c r="J18" s="7">
        <v>3.1800000000000002E-2</v>
      </c>
      <c r="K18" s="5">
        <v>0.80679999999999996</v>
      </c>
      <c r="L18" s="6">
        <v>0.19719999999999999</v>
      </c>
      <c r="M18" s="6">
        <v>2.8000000000000001E-2</v>
      </c>
      <c r="N18" s="6">
        <v>2.7699999999999999E-2</v>
      </c>
      <c r="O18" s="6">
        <v>2.0500000000000001E-2</v>
      </c>
      <c r="P18" s="6">
        <v>3.5999999999999999E-3</v>
      </c>
      <c r="Q18" s="7">
        <v>1.89E-2</v>
      </c>
      <c r="R18" s="5">
        <v>0.72019999999999995</v>
      </c>
      <c r="S18" s="6">
        <v>0.2429</v>
      </c>
      <c r="T18" s="6">
        <v>4.0500000000000001E-2</v>
      </c>
      <c r="U18" s="6">
        <v>2.1299999999999999E-2</v>
      </c>
      <c r="V18" s="6">
        <v>3.2300000000000002E-2</v>
      </c>
      <c r="W18" s="6">
        <v>1.0500000000000001E-2</v>
      </c>
      <c r="X18" s="7">
        <v>2.6700000000000002E-2</v>
      </c>
    </row>
    <row r="19" spans="1:24" x14ac:dyDescent="0.25">
      <c r="A19" s="13">
        <v>20</v>
      </c>
      <c r="B19" s="16">
        <v>21</v>
      </c>
      <c r="C19" s="16">
        <v>1</v>
      </c>
      <c r="D19" s="6">
        <v>0.70960000000000001</v>
      </c>
      <c r="E19" s="6">
        <v>0.12379999999999999</v>
      </c>
      <c r="F19" s="6">
        <v>0.2742</v>
      </c>
      <c r="G19" s="6">
        <v>2.1600000000000001E-2</v>
      </c>
      <c r="H19" s="6">
        <v>5.8700000000000002E-2</v>
      </c>
      <c r="I19" s="6">
        <v>3.04E-2</v>
      </c>
      <c r="J19" s="7">
        <v>7.1999999999999998E-3</v>
      </c>
      <c r="K19" s="5">
        <v>0.65200000000000002</v>
      </c>
      <c r="L19" s="6">
        <v>0.26190000000000002</v>
      </c>
      <c r="M19" s="6">
        <v>0.2147</v>
      </c>
      <c r="N19" s="6">
        <v>1.4500000000000001E-2</v>
      </c>
      <c r="O19" s="6">
        <v>3.8100000000000002E-2</v>
      </c>
      <c r="P19" s="6">
        <v>9.2999999999999992E-3</v>
      </c>
      <c r="Q19" s="7">
        <v>4.1000000000000003E-3</v>
      </c>
      <c r="R19" s="5">
        <v>0.68420000000000003</v>
      </c>
      <c r="S19" s="6">
        <v>0.18940000000000001</v>
      </c>
      <c r="T19" s="6">
        <v>0.22570000000000001</v>
      </c>
      <c r="U19" s="6">
        <v>2.3900000000000001E-2</v>
      </c>
      <c r="V19" s="6">
        <v>5.2900000000000003E-2</v>
      </c>
      <c r="W19" s="6">
        <v>2.4199999999999999E-2</v>
      </c>
      <c r="X19" s="7">
        <v>7.0000000000000001E-3</v>
      </c>
    </row>
    <row r="20" spans="1:24" x14ac:dyDescent="0.25">
      <c r="A20" s="13">
        <v>21</v>
      </c>
      <c r="B20" s="16">
        <v>23</v>
      </c>
      <c r="C20" s="16">
        <v>1</v>
      </c>
      <c r="D20" s="6">
        <v>0.83720000000000006</v>
      </c>
      <c r="E20" s="6">
        <v>5.3800000000000001E-2</v>
      </c>
      <c r="F20" s="6">
        <v>0.12379999999999999</v>
      </c>
      <c r="G20" s="6">
        <v>8.8000000000000005E-3</v>
      </c>
      <c r="H20" s="6">
        <v>9.6600000000000005E-2</v>
      </c>
      <c r="I20" s="6">
        <v>7.1000000000000004E-3</v>
      </c>
      <c r="J20" s="7">
        <v>4.9399999999999999E-2</v>
      </c>
      <c r="K20" s="5">
        <v>0.82330000000000003</v>
      </c>
      <c r="L20" s="6">
        <v>5.96E-2</v>
      </c>
      <c r="M20" s="6">
        <v>0.10920000000000001</v>
      </c>
      <c r="N20" s="6">
        <v>7.7000000000000002E-3</v>
      </c>
      <c r="O20" s="6">
        <v>0.13780000000000001</v>
      </c>
      <c r="P20" s="6">
        <v>9.4999999999999998E-3</v>
      </c>
      <c r="Q20" s="7">
        <v>4.3700000000000003E-2</v>
      </c>
      <c r="R20" s="5">
        <v>0.83860000000000001</v>
      </c>
      <c r="S20" s="6">
        <v>2.4E-2</v>
      </c>
      <c r="T20" s="6">
        <v>0.12909999999999999</v>
      </c>
      <c r="U20" s="6">
        <v>7.1999999999999998E-3</v>
      </c>
      <c r="V20" s="6">
        <v>0.1011</v>
      </c>
      <c r="W20" s="6">
        <v>5.4000000000000003E-3</v>
      </c>
      <c r="X20" s="7">
        <v>2.5899999999999999E-2</v>
      </c>
    </row>
    <row r="21" spans="1:24" x14ac:dyDescent="0.25">
      <c r="A21" s="13">
        <v>22</v>
      </c>
      <c r="B21" s="16">
        <v>19</v>
      </c>
      <c r="C21" s="16">
        <v>1</v>
      </c>
      <c r="D21" s="6">
        <v>0.4506</v>
      </c>
      <c r="E21" s="6">
        <v>1.29E-2</v>
      </c>
      <c r="F21" s="6">
        <v>0.6925</v>
      </c>
      <c r="G21" s="6">
        <v>1.1999999999999999E-3</v>
      </c>
      <c r="H21" s="6">
        <v>1.7000000000000001E-2</v>
      </c>
      <c r="I21" s="6">
        <v>4.4400000000000002E-2</v>
      </c>
      <c r="J21" s="7">
        <v>1.6799999999999999E-2</v>
      </c>
      <c r="K21" s="5">
        <v>0.4511</v>
      </c>
      <c r="L21" s="6">
        <v>8.6999999999999994E-3</v>
      </c>
      <c r="M21" s="6">
        <v>0.67030000000000001</v>
      </c>
      <c r="N21" s="6">
        <v>1.1000000000000001E-3</v>
      </c>
      <c r="O21" s="6">
        <v>1.6899999999999998E-2</v>
      </c>
      <c r="P21" s="6">
        <v>2.7E-2</v>
      </c>
      <c r="Q21" s="7">
        <v>1.49E-2</v>
      </c>
      <c r="R21" s="5">
        <v>0.49469999999999997</v>
      </c>
      <c r="S21" s="6">
        <v>2.23E-2</v>
      </c>
      <c r="T21" s="6">
        <v>0.64770000000000005</v>
      </c>
      <c r="U21" s="6">
        <v>1.5E-3</v>
      </c>
      <c r="V21" s="6">
        <v>2.3400000000000001E-2</v>
      </c>
      <c r="W21" s="6">
        <v>6.9400000000000003E-2</v>
      </c>
      <c r="X21" s="7">
        <v>1.4E-2</v>
      </c>
    </row>
    <row r="22" spans="1:24" x14ac:dyDescent="0.25">
      <c r="A22" s="13">
        <v>23</v>
      </c>
      <c r="B22" s="16">
        <v>19</v>
      </c>
      <c r="C22" s="16">
        <v>1</v>
      </c>
      <c r="D22" s="6">
        <v>0.70340000000000003</v>
      </c>
      <c r="E22" s="6">
        <v>0.1547</v>
      </c>
      <c r="F22" s="6">
        <v>0.1348</v>
      </c>
      <c r="G22" s="6">
        <v>1.6199999999999999E-2</v>
      </c>
      <c r="H22" s="6">
        <v>3.2899999999999999E-2</v>
      </c>
      <c r="I22" s="6">
        <v>1.84E-2</v>
      </c>
      <c r="J22" s="7">
        <v>1.72E-2</v>
      </c>
      <c r="K22" s="5">
        <v>0.87409999999999999</v>
      </c>
      <c r="L22" s="6">
        <v>5.4600000000000003E-2</v>
      </c>
      <c r="M22" s="6">
        <v>7.4399999999999994E-2</v>
      </c>
      <c r="N22" s="6">
        <v>1.2800000000000001E-2</v>
      </c>
      <c r="O22" s="6">
        <v>1.5800000000000002E-2</v>
      </c>
      <c r="P22" s="6">
        <v>7.4999999999999997E-3</v>
      </c>
      <c r="Q22" s="7">
        <v>1.6400000000000001E-2</v>
      </c>
      <c r="R22" s="5">
        <v>0.85140000000000005</v>
      </c>
      <c r="S22" s="6">
        <v>8.7900000000000006E-2</v>
      </c>
      <c r="T22" s="6">
        <v>7.1400000000000005E-2</v>
      </c>
      <c r="U22" s="6">
        <v>1.3299999999999999E-2</v>
      </c>
      <c r="V22" s="6">
        <v>1.9099999999999999E-2</v>
      </c>
      <c r="W22" s="6">
        <v>7.9000000000000008E-3</v>
      </c>
      <c r="X22" s="7">
        <v>1.4800000000000001E-2</v>
      </c>
    </row>
    <row r="23" spans="1:24" x14ac:dyDescent="0.25">
      <c r="A23" s="13">
        <v>24</v>
      </c>
      <c r="B23" s="16">
        <v>19</v>
      </c>
      <c r="C23" s="16">
        <v>1</v>
      </c>
      <c r="D23" s="6">
        <v>0.76259999999999994</v>
      </c>
      <c r="E23" s="6">
        <v>7.4999999999999997E-2</v>
      </c>
      <c r="F23" s="6">
        <v>0.26119999999999999</v>
      </c>
      <c r="G23" s="6">
        <v>2.58E-2</v>
      </c>
      <c r="H23" s="6">
        <v>6.3899999999999998E-2</v>
      </c>
      <c r="I23" s="6">
        <v>6.8900000000000003E-2</v>
      </c>
      <c r="J23" s="7">
        <v>4.53E-2</v>
      </c>
      <c r="K23" s="5">
        <v>0.76160000000000005</v>
      </c>
      <c r="L23" s="6">
        <v>4.2099999999999999E-2</v>
      </c>
      <c r="M23" s="6">
        <v>0.25419999999999998</v>
      </c>
      <c r="N23" s="6">
        <v>2.8299999999999999E-2</v>
      </c>
      <c r="O23" s="6">
        <v>4.7199999999999999E-2</v>
      </c>
      <c r="P23" s="6">
        <v>5.04E-2</v>
      </c>
      <c r="Q23" s="7">
        <v>3.8899999999999997E-2</v>
      </c>
      <c r="R23" s="5">
        <v>0.76060000000000005</v>
      </c>
      <c r="S23" s="6">
        <v>9.01E-2</v>
      </c>
      <c r="T23" s="6">
        <v>0.23250000000000001</v>
      </c>
      <c r="U23" s="6">
        <v>3.2099999999999997E-2</v>
      </c>
      <c r="V23" s="6">
        <v>7.2499999999999995E-2</v>
      </c>
      <c r="W23" s="6">
        <v>4.82E-2</v>
      </c>
      <c r="X23" s="7">
        <v>5.9400000000000001E-2</v>
      </c>
    </row>
    <row r="24" spans="1:24" x14ac:dyDescent="0.25">
      <c r="A24" s="13">
        <v>25</v>
      </c>
      <c r="B24" s="16">
        <v>19</v>
      </c>
      <c r="C24" s="16">
        <v>1</v>
      </c>
      <c r="D24" s="6">
        <v>0.71719999999999995</v>
      </c>
      <c r="E24" s="6">
        <v>5.3100000000000001E-2</v>
      </c>
      <c r="F24" s="6">
        <v>0.2863</v>
      </c>
      <c r="G24" s="6">
        <v>8.6E-3</v>
      </c>
      <c r="H24" s="6">
        <v>5.2600000000000001E-2</v>
      </c>
      <c r="I24" s="6">
        <v>1.9599999999999999E-2</v>
      </c>
      <c r="J24" s="7">
        <v>1.67E-2</v>
      </c>
      <c r="K24" s="5">
        <v>0.76670000000000005</v>
      </c>
      <c r="L24" s="6">
        <v>4.6100000000000002E-2</v>
      </c>
      <c r="M24" s="6">
        <v>0.28939999999999999</v>
      </c>
      <c r="N24" s="6">
        <v>1.0999999999999999E-2</v>
      </c>
      <c r="O24" s="6">
        <v>6.0900000000000003E-2</v>
      </c>
      <c r="P24" s="6">
        <v>1.8100000000000002E-2</v>
      </c>
      <c r="Q24" s="7">
        <v>1.54E-2</v>
      </c>
      <c r="R24" s="5">
        <v>0.69840000000000002</v>
      </c>
      <c r="S24" s="6">
        <v>0.1123</v>
      </c>
      <c r="T24" s="6">
        <v>0.26300000000000001</v>
      </c>
      <c r="U24" s="6">
        <v>9.9000000000000008E-3</v>
      </c>
      <c r="V24" s="6">
        <v>5.2200000000000003E-2</v>
      </c>
      <c r="W24" s="6">
        <v>0.02</v>
      </c>
      <c r="X24" s="7">
        <v>1.6E-2</v>
      </c>
    </row>
    <row r="25" spans="1:24" x14ac:dyDescent="0.25">
      <c r="A25" s="13">
        <v>26</v>
      </c>
      <c r="B25" s="16">
        <v>18</v>
      </c>
      <c r="C25" s="16">
        <v>1</v>
      </c>
      <c r="D25" s="6">
        <v>0.77810000000000001</v>
      </c>
      <c r="E25" s="6">
        <v>2.3E-3</v>
      </c>
      <c r="F25" s="6">
        <v>0.36249999999999999</v>
      </c>
      <c r="G25" s="6">
        <v>8.6999999999999994E-3</v>
      </c>
      <c r="H25" s="6">
        <v>3.0999999999999999E-3</v>
      </c>
      <c r="I25" s="6">
        <v>5.9999999999999995E-4</v>
      </c>
      <c r="J25" s="7">
        <v>6.1600000000000002E-2</v>
      </c>
      <c r="K25" s="5">
        <v>0.76419999999999999</v>
      </c>
      <c r="L25" s="6">
        <v>1.6999999999999999E-3</v>
      </c>
      <c r="M25" s="6">
        <v>0.38579999999999998</v>
      </c>
      <c r="N25" s="6">
        <v>1.04E-2</v>
      </c>
      <c r="O25" s="6">
        <v>1.9E-3</v>
      </c>
      <c r="P25" s="6">
        <v>2.9999999999999997E-4</v>
      </c>
      <c r="Q25" s="7">
        <v>5.8299999999999998E-2</v>
      </c>
      <c r="R25" s="5">
        <v>0.71230000000000004</v>
      </c>
      <c r="S25" s="6">
        <v>1.5E-3</v>
      </c>
      <c r="T25" s="6">
        <v>0.31840000000000002</v>
      </c>
      <c r="U25" s="6">
        <v>1.4999999999999999E-2</v>
      </c>
      <c r="V25" s="6">
        <v>5.8999999999999999E-3</v>
      </c>
      <c r="W25" s="6">
        <v>1.5E-3</v>
      </c>
      <c r="X25" s="7">
        <v>7.7299999999999994E-2</v>
      </c>
    </row>
    <row r="26" spans="1:24" x14ac:dyDescent="0.25">
      <c r="A26" s="13">
        <v>27</v>
      </c>
      <c r="B26" s="16">
        <v>20</v>
      </c>
      <c r="C26" s="16">
        <v>1</v>
      </c>
      <c r="D26" s="6">
        <v>0.6804</v>
      </c>
      <c r="E26" s="6">
        <v>5.5199999999999999E-2</v>
      </c>
      <c r="F26" s="6">
        <v>0.28649999999999998</v>
      </c>
      <c r="G26" s="6">
        <v>3.9E-2</v>
      </c>
      <c r="H26" s="6">
        <v>2.3699999999999999E-2</v>
      </c>
      <c r="I26" s="6">
        <v>3.9300000000000002E-2</v>
      </c>
      <c r="J26" s="7">
        <v>2.3599999999999999E-2</v>
      </c>
      <c r="K26" s="5">
        <v>0.3664</v>
      </c>
      <c r="L26" s="6">
        <v>2.07E-2</v>
      </c>
      <c r="M26" s="6">
        <v>0.61929999999999996</v>
      </c>
      <c r="N26" s="6">
        <v>2.93E-2</v>
      </c>
      <c r="O26" s="6">
        <v>1.7299999999999999E-2</v>
      </c>
      <c r="P26" s="6">
        <v>6.9500000000000006E-2</v>
      </c>
      <c r="Q26" s="7">
        <v>2.63E-2</v>
      </c>
      <c r="R26" s="5">
        <v>0.62829999999999997</v>
      </c>
      <c r="S26" s="6">
        <v>2.41E-2</v>
      </c>
      <c r="T26" s="6">
        <v>0.33360000000000001</v>
      </c>
      <c r="U26" s="6">
        <v>3.7900000000000003E-2</v>
      </c>
      <c r="V26" s="6">
        <v>2.3599999999999999E-2</v>
      </c>
      <c r="W26" s="6">
        <v>3.2199999999999999E-2</v>
      </c>
      <c r="X26" s="7">
        <v>1.72E-2</v>
      </c>
    </row>
    <row r="27" spans="1:24" x14ac:dyDescent="0.25">
      <c r="A27" s="13">
        <v>28</v>
      </c>
      <c r="B27" s="16">
        <v>20</v>
      </c>
      <c r="C27" s="16">
        <v>1</v>
      </c>
      <c r="D27" s="6">
        <v>0.81369999999999998</v>
      </c>
      <c r="E27" s="6">
        <v>5.3999999999999999E-2</v>
      </c>
      <c r="F27" s="6">
        <v>0.158</v>
      </c>
      <c r="G27" s="6">
        <v>5.7000000000000002E-3</v>
      </c>
      <c r="H27" s="6">
        <v>8.1600000000000006E-2</v>
      </c>
      <c r="I27" s="6">
        <v>1.24E-2</v>
      </c>
      <c r="J27" s="7">
        <v>0.13089999999999999</v>
      </c>
      <c r="K27" s="5">
        <v>0.78510000000000002</v>
      </c>
      <c r="L27" s="6">
        <v>3.6999999999999998E-2</v>
      </c>
      <c r="M27" s="6">
        <v>0.22919999999999999</v>
      </c>
      <c r="N27" s="6">
        <v>4.1999999999999997E-3</v>
      </c>
      <c r="O27" s="6">
        <v>9.5399999999999999E-2</v>
      </c>
      <c r="P27" s="6">
        <v>8.0999999999999996E-3</v>
      </c>
      <c r="Q27" s="7">
        <v>5.33E-2</v>
      </c>
      <c r="R27" s="5">
        <v>0.81920000000000004</v>
      </c>
      <c r="S27" s="6">
        <v>5.4699999999999999E-2</v>
      </c>
      <c r="T27" s="6">
        <v>0.15140000000000001</v>
      </c>
      <c r="U27" s="6">
        <v>9.4000000000000004E-3</v>
      </c>
      <c r="V27" s="6">
        <v>6.0499999999999998E-2</v>
      </c>
      <c r="W27" s="6">
        <v>1.9599999999999999E-2</v>
      </c>
      <c r="X27" s="7">
        <v>0.1154</v>
      </c>
    </row>
    <row r="28" spans="1:24" x14ac:dyDescent="0.25">
      <c r="A28" s="13">
        <v>29</v>
      </c>
      <c r="B28" s="16">
        <v>22</v>
      </c>
      <c r="C28" s="16">
        <v>1</v>
      </c>
      <c r="D28" s="6">
        <v>0.49349999999999999</v>
      </c>
      <c r="E28" s="6">
        <v>1.2200000000000001E-2</v>
      </c>
      <c r="F28" s="6">
        <v>0.44850000000000001</v>
      </c>
      <c r="G28" s="6">
        <v>5.4000000000000003E-3</v>
      </c>
      <c r="H28" s="6">
        <v>0.25219999999999998</v>
      </c>
      <c r="I28" s="6">
        <v>1.5599999999999999E-2</v>
      </c>
      <c r="J28" s="7">
        <v>1.15E-2</v>
      </c>
      <c r="K28" s="5">
        <v>0.52939999999999998</v>
      </c>
      <c r="L28" s="6">
        <v>1.12E-2</v>
      </c>
      <c r="M28" s="6">
        <v>0.4839</v>
      </c>
      <c r="N28" s="6">
        <v>4.7000000000000002E-3</v>
      </c>
      <c r="O28" s="6">
        <v>0.12429999999999999</v>
      </c>
      <c r="P28" s="6">
        <v>2.4299999999999999E-2</v>
      </c>
      <c r="Q28" s="7">
        <v>1.2500000000000001E-2</v>
      </c>
      <c r="R28" s="5">
        <v>0.57840000000000003</v>
      </c>
      <c r="S28" s="6">
        <v>1.0699999999999999E-2</v>
      </c>
      <c r="T28" s="6">
        <v>0.41789999999999999</v>
      </c>
      <c r="U28" s="6">
        <v>1.21E-2</v>
      </c>
      <c r="V28" s="6">
        <v>0.24909999999999999</v>
      </c>
      <c r="W28" s="6">
        <v>4.1399999999999999E-2</v>
      </c>
      <c r="X28" s="7">
        <v>1.04E-2</v>
      </c>
    </row>
    <row r="29" spans="1:24" x14ac:dyDescent="0.25">
      <c r="A29" s="13">
        <v>30</v>
      </c>
      <c r="B29" s="16">
        <v>20</v>
      </c>
      <c r="C29" s="16">
        <v>1</v>
      </c>
      <c r="D29" s="6">
        <v>0.75180000000000002</v>
      </c>
      <c r="E29" s="6">
        <v>8.5800000000000001E-2</v>
      </c>
      <c r="F29" s="6">
        <v>9.1700000000000004E-2</v>
      </c>
      <c r="G29" s="6">
        <v>0.1057</v>
      </c>
      <c r="H29" s="6">
        <v>1.72E-2</v>
      </c>
      <c r="I29" s="6">
        <v>2.01E-2</v>
      </c>
      <c r="J29" s="7">
        <v>2.6200000000000001E-2</v>
      </c>
      <c r="K29" s="5">
        <v>0.7823</v>
      </c>
      <c r="L29" s="6">
        <v>0.11310000000000001</v>
      </c>
      <c r="M29" s="6">
        <v>7.51E-2</v>
      </c>
      <c r="N29" s="6">
        <v>8.6800000000000002E-2</v>
      </c>
      <c r="O29" s="6">
        <v>3.4700000000000002E-2</v>
      </c>
      <c r="P29" s="6">
        <v>2.1299999999999999E-2</v>
      </c>
      <c r="Q29" s="7">
        <v>2.8899999999999999E-2</v>
      </c>
      <c r="R29" s="5">
        <v>0.71689999999999998</v>
      </c>
      <c r="S29" s="6">
        <v>9.5000000000000001E-2</v>
      </c>
      <c r="T29" s="6">
        <v>9.4299999999999995E-2</v>
      </c>
      <c r="U29" s="6">
        <v>0.12640000000000001</v>
      </c>
      <c r="V29" s="6">
        <v>2.6800000000000001E-2</v>
      </c>
      <c r="W29" s="6">
        <v>1.7500000000000002E-2</v>
      </c>
      <c r="X29" s="7">
        <v>2.2200000000000001E-2</v>
      </c>
    </row>
    <row r="30" spans="1:24" x14ac:dyDescent="0.25">
      <c r="A30" s="13">
        <v>31</v>
      </c>
      <c r="B30" s="16">
        <v>21</v>
      </c>
      <c r="C30" s="16">
        <v>1</v>
      </c>
      <c r="D30" s="6">
        <v>0.53910000000000002</v>
      </c>
      <c r="E30" s="6">
        <v>0.15210000000000001</v>
      </c>
      <c r="F30" s="6">
        <v>0.38319999999999999</v>
      </c>
      <c r="G30" s="6">
        <v>7.3000000000000001E-3</v>
      </c>
      <c r="H30" s="6">
        <v>5.7700000000000001E-2</v>
      </c>
      <c r="I30" s="6">
        <v>9.74E-2</v>
      </c>
      <c r="J30" s="7">
        <v>2.6499999999999999E-2</v>
      </c>
      <c r="K30" s="5">
        <v>0.54790000000000005</v>
      </c>
      <c r="L30" s="6">
        <v>0.14849999999999999</v>
      </c>
      <c r="M30" s="6">
        <v>0.37009999999999998</v>
      </c>
      <c r="N30" s="6">
        <v>1.0800000000000001E-2</v>
      </c>
      <c r="O30" s="6">
        <v>5.1299999999999998E-2</v>
      </c>
      <c r="P30" s="6">
        <v>7.4999999999999997E-2</v>
      </c>
      <c r="Q30" s="7">
        <v>3.0499999999999999E-2</v>
      </c>
      <c r="R30" s="5">
        <v>0.50649999999999995</v>
      </c>
      <c r="S30" s="6">
        <v>0.15310000000000001</v>
      </c>
      <c r="T30" s="6">
        <v>0.41370000000000001</v>
      </c>
      <c r="U30" s="6">
        <v>9.4999999999999998E-3</v>
      </c>
      <c r="V30" s="6">
        <v>5.0700000000000002E-2</v>
      </c>
      <c r="W30" s="6">
        <v>5.4100000000000002E-2</v>
      </c>
      <c r="X30" s="7">
        <v>2.1100000000000001E-2</v>
      </c>
    </row>
    <row r="31" spans="1:24" x14ac:dyDescent="0.25">
      <c r="A31" s="13">
        <v>32</v>
      </c>
      <c r="B31" s="16">
        <v>21</v>
      </c>
      <c r="C31" s="16">
        <v>1</v>
      </c>
      <c r="D31" s="6">
        <v>0.70520000000000005</v>
      </c>
      <c r="E31" s="6">
        <v>9.2999999999999999E-2</v>
      </c>
      <c r="F31" s="6">
        <v>0.19600000000000001</v>
      </c>
      <c r="G31" s="6">
        <v>1.5299999999999999E-2</v>
      </c>
      <c r="H31" s="6">
        <v>2.87E-2</v>
      </c>
      <c r="I31" s="6">
        <v>1.9699999999999999E-2</v>
      </c>
      <c r="J31" s="7">
        <v>2.06E-2</v>
      </c>
      <c r="K31" s="5">
        <v>0.66900000000000004</v>
      </c>
      <c r="L31" s="6">
        <v>1.54E-2</v>
      </c>
      <c r="M31" s="6">
        <v>0.3352</v>
      </c>
      <c r="N31" s="6">
        <v>1.1599999999999999E-2</v>
      </c>
      <c r="O31" s="6">
        <v>3.2399999999999998E-2</v>
      </c>
      <c r="P31" s="6">
        <v>5.62E-2</v>
      </c>
      <c r="Q31" s="7">
        <v>3.5700000000000003E-2</v>
      </c>
      <c r="R31" s="5">
        <v>0.75509999999999999</v>
      </c>
      <c r="S31" s="6">
        <v>2.7400000000000001E-2</v>
      </c>
      <c r="T31" s="6">
        <v>0.23910000000000001</v>
      </c>
      <c r="U31" s="6">
        <v>1.6400000000000001E-2</v>
      </c>
      <c r="V31" s="6">
        <v>2.93E-2</v>
      </c>
      <c r="W31" s="6">
        <v>4.0399999999999998E-2</v>
      </c>
      <c r="X31" s="7">
        <v>1.6199999999999999E-2</v>
      </c>
    </row>
    <row r="32" spans="1:24" x14ac:dyDescent="0.25">
      <c r="A32" s="24" t="s">
        <v>1</v>
      </c>
      <c r="B32" s="24"/>
      <c r="C32" s="24"/>
      <c r="D32" s="20">
        <f t="shared" ref="D32:X32" si="0">MEDIAN(D2:D31)</f>
        <v>0.74980000000000002</v>
      </c>
      <c r="E32" s="21">
        <f t="shared" si="0"/>
        <v>5.5399999999999998E-2</v>
      </c>
      <c r="F32" s="21">
        <f t="shared" si="0"/>
        <v>0.24219999999999997</v>
      </c>
      <c r="G32" s="20">
        <f t="shared" si="0"/>
        <v>2.085E-2</v>
      </c>
      <c r="H32" s="21">
        <f t="shared" si="0"/>
        <v>3.7000000000000005E-2</v>
      </c>
      <c r="I32" s="21">
        <f t="shared" si="0"/>
        <v>1.89E-2</v>
      </c>
      <c r="J32" s="20">
        <f t="shared" si="0"/>
        <v>2.2100000000000002E-2</v>
      </c>
      <c r="K32" s="22">
        <f t="shared" si="0"/>
        <v>0.76544999999999996</v>
      </c>
      <c r="L32" s="21">
        <f t="shared" si="0"/>
        <v>4.725E-2</v>
      </c>
      <c r="M32" s="21">
        <f t="shared" si="0"/>
        <v>0.2404</v>
      </c>
      <c r="N32" s="22">
        <f t="shared" si="0"/>
        <v>1.525E-2</v>
      </c>
      <c r="O32" s="21">
        <f t="shared" si="0"/>
        <v>3.7250000000000005E-2</v>
      </c>
      <c r="P32" s="21">
        <f t="shared" si="0"/>
        <v>1.805E-2</v>
      </c>
      <c r="Q32" s="22">
        <f t="shared" si="0"/>
        <v>2.4199999999999999E-2</v>
      </c>
      <c r="R32" s="21">
        <f t="shared" si="0"/>
        <v>0.71950000000000003</v>
      </c>
      <c r="S32" s="21">
        <f t="shared" si="0"/>
        <v>4.4049999999999999E-2</v>
      </c>
      <c r="T32" s="21">
        <f t="shared" si="0"/>
        <v>0.23585</v>
      </c>
      <c r="U32" s="23">
        <f t="shared" si="0"/>
        <v>1.7649999999999999E-2</v>
      </c>
      <c r="V32" s="21">
        <f t="shared" si="0"/>
        <v>3.1800000000000002E-2</v>
      </c>
      <c r="W32" s="21">
        <f t="shared" si="0"/>
        <v>1.84E-2</v>
      </c>
      <c r="X32" s="23">
        <f t="shared" si="0"/>
        <v>1.7500000000000002E-2</v>
      </c>
    </row>
    <row r="33" spans="1:24" x14ac:dyDescent="0.25">
      <c r="A33" s="24" t="s">
        <v>2</v>
      </c>
      <c r="B33" s="24"/>
      <c r="C33" s="24"/>
      <c r="D33" s="21">
        <f t="shared" ref="D33:X33" si="1">AVERAGE(D2:D31)</f>
        <v>0.73091333333333341</v>
      </c>
      <c r="E33" s="21">
        <f t="shared" si="1"/>
        <v>6.6403333333333328E-2</v>
      </c>
      <c r="F33" s="21">
        <f t="shared" si="1"/>
        <v>0.24024000000000001</v>
      </c>
      <c r="G33" s="21">
        <f t="shared" si="1"/>
        <v>2.4460000000000003E-2</v>
      </c>
      <c r="H33" s="21">
        <f t="shared" si="1"/>
        <v>5.7963333333333346E-2</v>
      </c>
      <c r="I33" s="21">
        <f t="shared" si="1"/>
        <v>3.6436666666666659E-2</v>
      </c>
      <c r="J33" s="21">
        <f t="shared" si="1"/>
        <v>3.148999999999999E-2</v>
      </c>
      <c r="K33" s="21">
        <f t="shared" si="1"/>
        <v>0.72368333333333323</v>
      </c>
      <c r="L33" s="21">
        <f t="shared" si="1"/>
        <v>6.294000000000001E-2</v>
      </c>
      <c r="M33" s="21">
        <f t="shared" si="1"/>
        <v>0.25956333333333331</v>
      </c>
      <c r="N33" s="21">
        <f t="shared" si="1"/>
        <v>2.3723333333333332E-2</v>
      </c>
      <c r="O33" s="21">
        <f t="shared" si="1"/>
        <v>5.3633333333333325E-2</v>
      </c>
      <c r="P33" s="21">
        <f t="shared" si="1"/>
        <v>3.1313333333333332E-2</v>
      </c>
      <c r="Q33" s="21">
        <f t="shared" si="1"/>
        <v>2.8163333333333332E-2</v>
      </c>
      <c r="R33" s="21">
        <f t="shared" si="1"/>
        <v>0.72102333333333302</v>
      </c>
      <c r="S33" s="21">
        <f t="shared" si="1"/>
        <v>6.5300000000000011E-2</v>
      </c>
      <c r="T33" s="21">
        <f t="shared" si="1"/>
        <v>0.24584666666666666</v>
      </c>
      <c r="U33" s="21">
        <f t="shared" si="1"/>
        <v>2.479333333333333E-2</v>
      </c>
      <c r="V33" s="21">
        <f t="shared" si="1"/>
        <v>5.822666666666667E-2</v>
      </c>
      <c r="W33" s="21">
        <f t="shared" si="1"/>
        <v>3.246333333333333E-2</v>
      </c>
      <c r="X33" s="21">
        <f t="shared" si="1"/>
        <v>3.1113333333333337E-2</v>
      </c>
    </row>
  </sheetData>
  <mergeCells count="2">
    <mergeCell ref="A32:C32"/>
    <mergeCell ref="A33:C3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3"/>
  <sheetViews>
    <sheetView zoomScale="70" zoomScaleNormal="70" workbookViewId="0">
      <selection activeCell="G40" sqref="G40"/>
    </sheetView>
  </sheetViews>
  <sheetFormatPr defaultRowHeight="15" x14ac:dyDescent="0.25"/>
  <cols>
    <col min="1" max="1" width="7.140625" bestFit="1" customWidth="1"/>
    <col min="2" max="2" width="5.7109375" bestFit="1" customWidth="1"/>
    <col min="3" max="3" width="8.85546875" bestFit="1" customWidth="1"/>
    <col min="4" max="4" width="13.42578125" bestFit="1" customWidth="1"/>
    <col min="5" max="5" width="12.85546875" bestFit="1" customWidth="1"/>
    <col min="6" max="6" width="10.5703125" bestFit="1" customWidth="1"/>
    <col min="7" max="7" width="12.140625" bestFit="1" customWidth="1"/>
    <col min="8" max="8" width="15.7109375" bestFit="1" customWidth="1"/>
    <col min="9" max="9" width="13.5703125" bestFit="1" customWidth="1"/>
    <col min="10" max="10" width="16.28515625" bestFit="1" customWidth="1"/>
    <col min="11" max="11" width="14.85546875" bestFit="1" customWidth="1"/>
    <col min="12" max="12" width="14.28515625" bestFit="1" customWidth="1"/>
    <col min="13" max="13" width="12" bestFit="1" customWidth="1"/>
    <col min="14" max="14" width="13.5703125" bestFit="1" customWidth="1"/>
    <col min="15" max="15" width="17.28515625" bestFit="1" customWidth="1"/>
    <col min="16" max="16" width="15" bestFit="1" customWidth="1"/>
    <col min="17" max="17" width="17.7109375" bestFit="1" customWidth="1"/>
    <col min="18" max="18" width="12.42578125" bestFit="1" customWidth="1"/>
    <col min="19" max="19" width="11.7109375" bestFit="1" customWidth="1"/>
    <col min="20" max="20" width="9.5703125" bestFit="1" customWidth="1"/>
    <col min="21" max="21" width="11.140625" bestFit="1" customWidth="1"/>
    <col min="22" max="22" width="14.5703125" bestFit="1" customWidth="1"/>
    <col min="23" max="23" width="12.5703125" bestFit="1" customWidth="1"/>
    <col min="24" max="24" width="15" bestFit="1" customWidth="1"/>
  </cols>
  <sheetData>
    <row r="1" spans="1:24" x14ac:dyDescent="0.25">
      <c r="A1" s="12" t="s">
        <v>3</v>
      </c>
      <c r="B1" s="12" t="s">
        <v>4</v>
      </c>
      <c r="C1" s="12" t="s">
        <v>0</v>
      </c>
      <c r="D1" s="11" t="s">
        <v>5</v>
      </c>
      <c r="E1" s="2" t="s">
        <v>7</v>
      </c>
      <c r="F1" s="2" t="s">
        <v>6</v>
      </c>
      <c r="G1" s="2" t="s">
        <v>8</v>
      </c>
      <c r="H1" s="2" t="s">
        <v>9</v>
      </c>
      <c r="I1" s="2" t="s">
        <v>10</v>
      </c>
      <c r="J1" s="2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17</v>
      </c>
      <c r="Q1" s="3" t="s">
        <v>18</v>
      </c>
      <c r="R1" s="4" t="s">
        <v>24</v>
      </c>
      <c r="S1" s="4" t="s">
        <v>25</v>
      </c>
      <c r="T1" s="4" t="s">
        <v>23</v>
      </c>
      <c r="U1" s="4" t="s">
        <v>22</v>
      </c>
      <c r="V1" s="4" t="s">
        <v>21</v>
      </c>
      <c r="W1" s="4" t="s">
        <v>20</v>
      </c>
      <c r="X1" s="4" t="s">
        <v>19</v>
      </c>
    </row>
    <row r="2" spans="1:24" x14ac:dyDescent="0.25">
      <c r="A2" s="13">
        <v>33</v>
      </c>
      <c r="B2" s="17">
        <f>2019-1968</f>
        <v>51</v>
      </c>
      <c r="C2" s="17">
        <v>2</v>
      </c>
      <c r="D2" s="6">
        <v>0.38269999999999998</v>
      </c>
      <c r="E2" s="6">
        <v>5.04E-2</v>
      </c>
      <c r="F2" s="6">
        <v>0.47610000000000002</v>
      </c>
      <c r="G2" s="6">
        <v>7.0900000000000005E-2</v>
      </c>
      <c r="H2" s="6">
        <v>2.6499999999999999E-2</v>
      </c>
      <c r="I2" s="6">
        <v>3.0200000000000001E-2</v>
      </c>
      <c r="J2" s="7">
        <v>9.64E-2</v>
      </c>
      <c r="K2" s="5">
        <v>0.3478</v>
      </c>
      <c r="L2" s="6">
        <v>1.8800000000000001E-2</v>
      </c>
      <c r="M2" s="6">
        <v>0.53669999999999995</v>
      </c>
      <c r="N2" s="6">
        <v>4.7100000000000003E-2</v>
      </c>
      <c r="O2" s="6">
        <v>1.9599999999999999E-2</v>
      </c>
      <c r="P2" s="6">
        <v>2.0199999999999999E-2</v>
      </c>
      <c r="Q2" s="7">
        <v>5.9799999999999999E-2</v>
      </c>
      <c r="R2" s="5">
        <v>0.38059999999999999</v>
      </c>
      <c r="S2" s="6">
        <v>4.0599999999999997E-2</v>
      </c>
      <c r="T2" s="6">
        <v>0.51970000000000005</v>
      </c>
      <c r="U2" s="6">
        <v>5.4699999999999999E-2</v>
      </c>
      <c r="V2" s="6">
        <v>2.5100000000000001E-2</v>
      </c>
      <c r="W2" s="6">
        <v>3.0300000000000001E-2</v>
      </c>
      <c r="X2" s="7">
        <v>6.5500000000000003E-2</v>
      </c>
    </row>
    <row r="3" spans="1:24" x14ac:dyDescent="0.25">
      <c r="A3" s="13">
        <v>34</v>
      </c>
      <c r="B3" s="17">
        <f>2019-1964</f>
        <v>55</v>
      </c>
      <c r="C3" s="17">
        <v>2</v>
      </c>
      <c r="D3" s="6">
        <v>0.82330000000000003</v>
      </c>
      <c r="E3" s="6">
        <v>0.14779999999999999</v>
      </c>
      <c r="F3" s="6">
        <v>4.0099999999999997E-2</v>
      </c>
      <c r="G3" s="6">
        <v>0.16309999999999999</v>
      </c>
      <c r="H3" s="6">
        <v>6.8999999999999999E-3</v>
      </c>
      <c r="I3" s="6">
        <v>2.8E-3</v>
      </c>
      <c r="J3" s="7">
        <v>3.6700000000000003E-2</v>
      </c>
      <c r="K3" s="5">
        <v>0.81279999999999997</v>
      </c>
      <c r="L3" s="6">
        <v>5.2999999999999999E-2</v>
      </c>
      <c r="M3" s="6">
        <v>5.0999999999999997E-2</v>
      </c>
      <c r="N3" s="6">
        <v>0.26200000000000001</v>
      </c>
      <c r="O3" s="6">
        <v>5.1999999999999998E-3</v>
      </c>
      <c r="P3" s="6">
        <v>1.6000000000000001E-3</v>
      </c>
      <c r="Q3" s="7">
        <v>3.6200000000000003E-2</v>
      </c>
      <c r="R3" s="5">
        <v>0.77529999999999999</v>
      </c>
      <c r="S3" s="6">
        <v>4.0899999999999999E-2</v>
      </c>
      <c r="T3" s="6">
        <v>3.9800000000000002E-2</v>
      </c>
      <c r="U3" s="6">
        <v>0.3347</v>
      </c>
      <c r="V3" s="6">
        <v>4.1999999999999997E-3</v>
      </c>
      <c r="W3" s="6">
        <v>1.2999999999999999E-3</v>
      </c>
      <c r="X3" s="7">
        <v>3.73E-2</v>
      </c>
    </row>
    <row r="4" spans="1:24" x14ac:dyDescent="0.25">
      <c r="A4" s="13">
        <v>35</v>
      </c>
      <c r="B4" s="17">
        <f>2019-1972</f>
        <v>47</v>
      </c>
      <c r="C4" s="17">
        <v>2</v>
      </c>
      <c r="D4" s="6">
        <v>0.77070000000000005</v>
      </c>
      <c r="E4" s="6">
        <v>4.7800000000000002E-2</v>
      </c>
      <c r="F4" s="6">
        <v>5.16E-2</v>
      </c>
      <c r="G4" s="6">
        <v>3.78E-2</v>
      </c>
      <c r="H4" s="6">
        <v>1.2999999999999999E-2</v>
      </c>
      <c r="I4" s="6">
        <v>8.6999999999999994E-3</v>
      </c>
      <c r="J4" s="7">
        <v>0.2094</v>
      </c>
      <c r="K4" s="5">
        <v>0.75209999999999999</v>
      </c>
      <c r="L4" s="6">
        <v>8.5500000000000007E-2</v>
      </c>
      <c r="M4" s="6">
        <v>7.7100000000000002E-2</v>
      </c>
      <c r="N4" s="6">
        <v>3.3700000000000001E-2</v>
      </c>
      <c r="O4" s="6">
        <v>0.01</v>
      </c>
      <c r="P4" s="6">
        <v>6.7000000000000002E-3</v>
      </c>
      <c r="Q4" s="7">
        <v>0.11169999999999999</v>
      </c>
      <c r="R4" s="5">
        <v>0.79300000000000004</v>
      </c>
      <c r="S4" s="6">
        <v>4.4999999999999998E-2</v>
      </c>
      <c r="T4" s="6">
        <v>0.1104</v>
      </c>
      <c r="U4" s="6">
        <v>2.5499999999999998E-2</v>
      </c>
      <c r="V4" s="6">
        <v>1.0699999999999999E-2</v>
      </c>
      <c r="W4" s="6">
        <v>9.7000000000000003E-3</v>
      </c>
      <c r="X4" s="7">
        <v>0.1222</v>
      </c>
    </row>
    <row r="5" spans="1:24" x14ac:dyDescent="0.25">
      <c r="A5" s="13">
        <v>36</v>
      </c>
      <c r="B5" s="17">
        <f>2019-1984</f>
        <v>35</v>
      </c>
      <c r="C5" s="17">
        <v>2</v>
      </c>
      <c r="D5" s="6">
        <v>0.81100000000000005</v>
      </c>
      <c r="E5" s="6">
        <v>2.4199999999999999E-2</v>
      </c>
      <c r="F5" s="6">
        <v>0.1633</v>
      </c>
      <c r="G5" s="6">
        <v>3.6600000000000001E-2</v>
      </c>
      <c r="H5" s="6">
        <v>2.46E-2</v>
      </c>
      <c r="I5" s="6">
        <v>1.24E-2</v>
      </c>
      <c r="J5" s="7">
        <v>5.2200000000000003E-2</v>
      </c>
      <c r="K5" s="5">
        <v>0.77829999999999999</v>
      </c>
      <c r="L5" s="6">
        <v>0.1016</v>
      </c>
      <c r="M5" s="6">
        <v>0.17469999999999999</v>
      </c>
      <c r="N5" s="6">
        <v>7.0000000000000001E-3</v>
      </c>
      <c r="O5" s="6">
        <v>5.0599999999999999E-2</v>
      </c>
      <c r="P5" s="6">
        <v>4.8999999999999998E-3</v>
      </c>
      <c r="Q5" s="7">
        <v>4.1099999999999998E-2</v>
      </c>
      <c r="R5" s="5">
        <v>0.64729999999999999</v>
      </c>
      <c r="S5" s="6">
        <v>2.9000000000000001E-2</v>
      </c>
      <c r="T5" s="6">
        <v>0.3448</v>
      </c>
      <c r="U5" s="6">
        <v>3.5099999999999999E-2</v>
      </c>
      <c r="V5" s="6">
        <v>1.7399999999999999E-2</v>
      </c>
      <c r="W5" s="6">
        <v>1.26E-2</v>
      </c>
      <c r="X5" s="7">
        <v>7.3899999999999993E-2</v>
      </c>
    </row>
    <row r="6" spans="1:24" x14ac:dyDescent="0.25">
      <c r="A6" s="13">
        <v>37</v>
      </c>
      <c r="B6" s="17">
        <f>2019-1986</f>
        <v>33</v>
      </c>
      <c r="C6" s="17">
        <v>2</v>
      </c>
      <c r="D6" s="6">
        <v>0.56520000000000004</v>
      </c>
      <c r="E6" s="6">
        <v>2.7799999999999998E-2</v>
      </c>
      <c r="F6" s="6">
        <v>0.1067</v>
      </c>
      <c r="G6" s="6">
        <v>0.2742</v>
      </c>
      <c r="H6" s="6">
        <v>2.47E-2</v>
      </c>
      <c r="I6" s="6">
        <v>4.3799999999999999E-2</v>
      </c>
      <c r="J6" s="7">
        <v>3.6700000000000003E-2</v>
      </c>
      <c r="K6" s="5">
        <v>0.6351</v>
      </c>
      <c r="L6" s="6">
        <v>5.1900000000000002E-2</v>
      </c>
      <c r="M6" s="6">
        <v>6.9800000000000001E-2</v>
      </c>
      <c r="N6" s="6">
        <v>0.19769999999999999</v>
      </c>
      <c r="O6" s="6">
        <v>5.5899999999999998E-2</v>
      </c>
      <c r="P6" s="6">
        <v>4.9599999999999998E-2</v>
      </c>
      <c r="Q6" s="7">
        <v>4.3799999999999999E-2</v>
      </c>
      <c r="R6" s="5">
        <v>0.56640000000000001</v>
      </c>
      <c r="S6" s="6">
        <v>3.04E-2</v>
      </c>
      <c r="T6" s="6">
        <v>6.3299999999999995E-2</v>
      </c>
      <c r="U6" s="6">
        <v>0.2767</v>
      </c>
      <c r="V6" s="6">
        <v>3.7900000000000003E-2</v>
      </c>
      <c r="W6" s="6">
        <v>7.85E-2</v>
      </c>
      <c r="X6" s="7">
        <v>5.04E-2</v>
      </c>
    </row>
    <row r="7" spans="1:24" x14ac:dyDescent="0.25">
      <c r="A7" s="13">
        <v>38</v>
      </c>
      <c r="B7" s="17">
        <f>2019-1979</f>
        <v>40</v>
      </c>
      <c r="C7" s="17">
        <v>2</v>
      </c>
      <c r="D7" s="6">
        <v>0.8639</v>
      </c>
      <c r="E7" s="6">
        <v>7.7600000000000002E-2</v>
      </c>
      <c r="F7" s="6">
        <v>0.1275</v>
      </c>
      <c r="G7" s="6">
        <v>0.1036</v>
      </c>
      <c r="H7" s="6">
        <v>6.3700000000000007E-2</v>
      </c>
      <c r="I7" s="6">
        <v>8.9999999999999993E-3</v>
      </c>
      <c r="J7" s="7">
        <v>5.5E-2</v>
      </c>
      <c r="K7" s="5">
        <v>0.73050000000000004</v>
      </c>
      <c r="L7" s="6">
        <v>2.2499999999999999E-2</v>
      </c>
      <c r="M7" s="6">
        <v>6.5299999999999997E-2</v>
      </c>
      <c r="N7" s="6">
        <v>0.36</v>
      </c>
      <c r="O7" s="6">
        <v>3.5099999999999999E-2</v>
      </c>
      <c r="P7" s="6">
        <v>4.02E-2</v>
      </c>
      <c r="Q7" s="7">
        <v>3.9399999999999998E-2</v>
      </c>
      <c r="R7" s="5">
        <v>0.83589999999999998</v>
      </c>
      <c r="S7" s="6">
        <v>7.4399999999999994E-2</v>
      </c>
      <c r="T7" s="6">
        <v>0.1081</v>
      </c>
      <c r="U7" s="6">
        <v>0.18859999999999999</v>
      </c>
      <c r="V7" s="6">
        <v>4.9200000000000001E-2</v>
      </c>
      <c r="W7" s="6">
        <v>2.24E-2</v>
      </c>
      <c r="X7" s="7">
        <v>4.9399999999999999E-2</v>
      </c>
    </row>
    <row r="8" spans="1:24" x14ac:dyDescent="0.25">
      <c r="A8" s="13">
        <v>39</v>
      </c>
      <c r="B8" s="17">
        <f>2019-1965</f>
        <v>54</v>
      </c>
      <c r="C8" s="17">
        <v>2</v>
      </c>
      <c r="D8" s="6">
        <v>0.5665</v>
      </c>
      <c r="E8" s="6">
        <v>0.10390000000000001</v>
      </c>
      <c r="F8" s="6">
        <v>0.3659</v>
      </c>
      <c r="G8" s="6">
        <v>2.01E-2</v>
      </c>
      <c r="H8" s="6">
        <v>3.2599999999999997E-2</v>
      </c>
      <c r="I8" s="6">
        <v>1.1599999999999999E-2</v>
      </c>
      <c r="J8" s="7">
        <v>9.0700000000000003E-2</v>
      </c>
      <c r="K8" s="5">
        <v>0.5212</v>
      </c>
      <c r="L8" s="6">
        <v>7.1800000000000003E-2</v>
      </c>
      <c r="M8" s="6">
        <v>0.43559999999999999</v>
      </c>
      <c r="N8" s="6">
        <v>2.3900000000000001E-2</v>
      </c>
      <c r="O8" s="6">
        <v>2.3E-2</v>
      </c>
      <c r="P8" s="6">
        <v>9.4999999999999998E-3</v>
      </c>
      <c r="Q8" s="7">
        <v>0.13270000000000001</v>
      </c>
      <c r="R8" s="5">
        <v>0.4642</v>
      </c>
      <c r="S8" s="6">
        <v>6.6400000000000001E-2</v>
      </c>
      <c r="T8" s="6">
        <v>0.51980000000000004</v>
      </c>
      <c r="U8" s="6">
        <v>1.38E-2</v>
      </c>
      <c r="V8" s="6">
        <v>2.07E-2</v>
      </c>
      <c r="W8" s="6">
        <v>1.14E-2</v>
      </c>
      <c r="X8" s="7">
        <v>0.1028</v>
      </c>
    </row>
    <row r="9" spans="1:24" x14ac:dyDescent="0.25">
      <c r="A9" s="13">
        <v>40</v>
      </c>
      <c r="B9" s="17">
        <f>2019-1989</f>
        <v>30</v>
      </c>
      <c r="C9" s="17">
        <v>2</v>
      </c>
      <c r="D9" s="6">
        <v>0.53669999999999995</v>
      </c>
      <c r="E9" s="6">
        <v>2.2700000000000001E-2</v>
      </c>
      <c r="F9" s="6">
        <v>0.52710000000000001</v>
      </c>
      <c r="G9" s="6">
        <v>7.1000000000000004E-3</v>
      </c>
      <c r="H9" s="6">
        <v>1.66E-2</v>
      </c>
      <c r="I9" s="6">
        <v>2.4E-2</v>
      </c>
      <c r="J9" s="7">
        <v>1.7500000000000002E-2</v>
      </c>
      <c r="K9" s="5">
        <v>0.54659999999999997</v>
      </c>
      <c r="L9" s="6">
        <v>6.3399999999999998E-2</v>
      </c>
      <c r="M9" s="6">
        <v>0.46039999999999998</v>
      </c>
      <c r="N9" s="6">
        <v>5.4000000000000003E-3</v>
      </c>
      <c r="O9" s="6">
        <v>9.2999999999999992E-3</v>
      </c>
      <c r="P9" s="6">
        <v>5.0700000000000002E-2</v>
      </c>
      <c r="Q9" s="7">
        <v>1.1599999999999999E-2</v>
      </c>
      <c r="R9" s="5">
        <v>0.54869999999999997</v>
      </c>
      <c r="S9" s="6">
        <v>0.1613</v>
      </c>
      <c r="T9" s="6">
        <v>0.34329999999999999</v>
      </c>
      <c r="U9" s="6">
        <v>1.4500000000000001E-2</v>
      </c>
      <c r="V9" s="6">
        <v>1.4999999999999999E-2</v>
      </c>
      <c r="W9" s="6">
        <v>7.3999999999999996E-2</v>
      </c>
      <c r="X9" s="7">
        <v>1.4500000000000001E-2</v>
      </c>
    </row>
    <row r="10" spans="1:24" x14ac:dyDescent="0.25">
      <c r="A10" s="13">
        <v>41</v>
      </c>
      <c r="B10" s="17">
        <f>2019-1968</f>
        <v>51</v>
      </c>
      <c r="C10" s="17">
        <v>2</v>
      </c>
      <c r="D10" s="6">
        <v>0.59789999999999999</v>
      </c>
      <c r="E10" s="6">
        <v>6.1600000000000002E-2</v>
      </c>
      <c r="F10" s="6">
        <v>0.16669999999999999</v>
      </c>
      <c r="G10" s="6">
        <v>3.04E-2</v>
      </c>
      <c r="H10" s="6">
        <v>3.78E-2</v>
      </c>
      <c r="I10" s="6">
        <v>2.0799999999999999E-2</v>
      </c>
      <c r="J10" s="7">
        <v>0.19089999999999999</v>
      </c>
      <c r="K10" s="5">
        <v>0.56779999999999997</v>
      </c>
      <c r="L10" s="6">
        <v>3.5400000000000001E-2</v>
      </c>
      <c r="M10" s="6">
        <v>0.48180000000000001</v>
      </c>
      <c r="N10" s="6">
        <v>1.8200000000000001E-2</v>
      </c>
      <c r="O10" s="6">
        <v>1.6799999999999999E-2</v>
      </c>
      <c r="P10" s="6">
        <v>1.18E-2</v>
      </c>
      <c r="Q10" s="7">
        <v>0.22389999999999999</v>
      </c>
      <c r="R10" s="5">
        <v>0.56120000000000003</v>
      </c>
      <c r="S10" s="6">
        <v>7.4200000000000002E-2</v>
      </c>
      <c r="T10" s="6">
        <v>0.2142</v>
      </c>
      <c r="U10" s="6">
        <v>3.0300000000000001E-2</v>
      </c>
      <c r="V10" s="6">
        <v>2.5700000000000001E-2</v>
      </c>
      <c r="W10" s="6">
        <v>1.26E-2</v>
      </c>
      <c r="X10" s="7">
        <v>0.29449999999999998</v>
      </c>
    </row>
    <row r="11" spans="1:24" x14ac:dyDescent="0.25">
      <c r="A11" s="13">
        <v>42</v>
      </c>
      <c r="B11" s="17">
        <f>2019-1965</f>
        <v>54</v>
      </c>
      <c r="C11" s="17">
        <v>2</v>
      </c>
      <c r="D11" s="6">
        <v>0.72509999999999997</v>
      </c>
      <c r="E11" s="6">
        <v>0.1157</v>
      </c>
      <c r="F11" s="6">
        <v>0.1222</v>
      </c>
      <c r="G11" s="6">
        <v>2.7300000000000001E-2</v>
      </c>
      <c r="H11" s="6">
        <v>2.5899999999999999E-2</v>
      </c>
      <c r="I11" s="6">
        <v>2.7400000000000001E-2</v>
      </c>
      <c r="J11" s="7">
        <v>8.4500000000000006E-2</v>
      </c>
      <c r="K11" s="5">
        <v>0.64170000000000005</v>
      </c>
      <c r="L11" s="6">
        <v>0.187</v>
      </c>
      <c r="M11" s="6">
        <v>0.1404</v>
      </c>
      <c r="N11" s="6">
        <v>2.4500000000000001E-2</v>
      </c>
      <c r="O11" s="6">
        <v>0.03</v>
      </c>
      <c r="P11" s="6">
        <v>2.1899999999999999E-2</v>
      </c>
      <c r="Q11" s="7">
        <v>9.3399999999999997E-2</v>
      </c>
      <c r="R11" s="5">
        <v>0.74519999999999997</v>
      </c>
      <c r="S11" s="6">
        <v>0.14219999999999999</v>
      </c>
      <c r="T11" s="6">
        <v>9.7100000000000006E-2</v>
      </c>
      <c r="U11" s="6">
        <v>2.8899999999999999E-2</v>
      </c>
      <c r="V11" s="6">
        <v>2.46E-2</v>
      </c>
      <c r="W11" s="6">
        <v>2.9000000000000001E-2</v>
      </c>
      <c r="X11" s="7">
        <v>7.3800000000000004E-2</v>
      </c>
    </row>
    <row r="12" spans="1:24" x14ac:dyDescent="0.25">
      <c r="A12" s="13">
        <v>43</v>
      </c>
      <c r="B12" s="17">
        <f>2019-1966</f>
        <v>53</v>
      </c>
      <c r="C12" s="17">
        <v>2</v>
      </c>
      <c r="D12" s="6">
        <v>0.64639999999999997</v>
      </c>
      <c r="E12" s="6">
        <v>2.29E-2</v>
      </c>
      <c r="F12" s="6">
        <v>0.3826</v>
      </c>
      <c r="G12" s="6">
        <v>1.7299999999999999E-2</v>
      </c>
      <c r="H12" s="6">
        <v>2.6200000000000001E-2</v>
      </c>
      <c r="I12" s="6">
        <v>3.1800000000000002E-2</v>
      </c>
      <c r="J12" s="7">
        <v>1.84E-2</v>
      </c>
      <c r="K12" s="5">
        <v>0.65659999999999996</v>
      </c>
      <c r="L12" s="6">
        <v>2.1999999999999999E-2</v>
      </c>
      <c r="M12" s="6">
        <v>0.38090000000000002</v>
      </c>
      <c r="N12" s="6">
        <v>0.02</v>
      </c>
      <c r="O12" s="6">
        <v>2.69E-2</v>
      </c>
      <c r="P12" s="6">
        <v>2.52E-2</v>
      </c>
      <c r="Q12" s="7">
        <v>1.89E-2</v>
      </c>
      <c r="R12" s="5">
        <v>0.68710000000000004</v>
      </c>
      <c r="S12" s="6">
        <v>2.2499999999999999E-2</v>
      </c>
      <c r="T12" s="6">
        <v>0.3392</v>
      </c>
      <c r="U12" s="6">
        <v>1.7899999999999999E-2</v>
      </c>
      <c r="V12" s="6">
        <v>3.4200000000000001E-2</v>
      </c>
      <c r="W12" s="6">
        <v>2.3800000000000002E-2</v>
      </c>
      <c r="X12" s="7">
        <v>1.5900000000000001E-2</v>
      </c>
    </row>
    <row r="13" spans="1:24" x14ac:dyDescent="0.25">
      <c r="A13" s="13">
        <v>44</v>
      </c>
      <c r="B13" s="17">
        <v>53</v>
      </c>
      <c r="C13" s="17">
        <v>2</v>
      </c>
      <c r="D13" s="6">
        <v>0.74719999999999998</v>
      </c>
      <c r="E13" s="6">
        <v>5.0500000000000003E-2</v>
      </c>
      <c r="F13" s="6">
        <v>8.0500000000000002E-2</v>
      </c>
      <c r="G13" s="6">
        <v>1.34E-2</v>
      </c>
      <c r="H13" s="6">
        <v>0.1249</v>
      </c>
      <c r="I13" s="6">
        <v>6.6600000000000006E-2</v>
      </c>
      <c r="J13" s="7">
        <v>4.3200000000000002E-2</v>
      </c>
      <c r="K13" s="5">
        <v>0.78400000000000003</v>
      </c>
      <c r="L13" s="6">
        <v>3.1600000000000003E-2</v>
      </c>
      <c r="M13" s="6">
        <v>6.5000000000000002E-2</v>
      </c>
      <c r="N13" s="6">
        <v>1.43E-2</v>
      </c>
      <c r="O13" s="6">
        <v>0.1225</v>
      </c>
      <c r="P13" s="6">
        <v>8.5800000000000001E-2</v>
      </c>
      <c r="Q13" s="7">
        <v>3.5400000000000001E-2</v>
      </c>
      <c r="R13" s="5">
        <v>0.68210000000000004</v>
      </c>
      <c r="S13" s="6">
        <v>2.4500000000000001E-2</v>
      </c>
      <c r="T13" s="6">
        <v>0.128</v>
      </c>
      <c r="U13" s="6">
        <v>1.7500000000000002E-2</v>
      </c>
      <c r="V13" s="6">
        <v>0.1971</v>
      </c>
      <c r="W13" s="6">
        <v>5.9499999999999997E-2</v>
      </c>
      <c r="X13" s="7">
        <v>6.0400000000000002E-2</v>
      </c>
    </row>
    <row r="14" spans="1:24" x14ac:dyDescent="0.25">
      <c r="A14" s="13">
        <v>45</v>
      </c>
      <c r="B14" s="17">
        <f>2019-1988</f>
        <v>31</v>
      </c>
      <c r="C14" s="17">
        <v>2</v>
      </c>
      <c r="D14" s="6">
        <v>0.69920000000000004</v>
      </c>
      <c r="E14" s="6">
        <v>3.1199999999999999E-2</v>
      </c>
      <c r="F14" s="6">
        <v>0.12709999999999999</v>
      </c>
      <c r="G14" s="6">
        <v>7.1900000000000006E-2</v>
      </c>
      <c r="H14" s="6">
        <v>5.8200000000000002E-2</v>
      </c>
      <c r="I14" s="6">
        <v>1.4800000000000001E-2</v>
      </c>
      <c r="J14" s="7">
        <v>7.9200000000000007E-2</v>
      </c>
      <c r="K14" s="5">
        <v>0.72399999999999998</v>
      </c>
      <c r="L14" s="6">
        <v>4.1399999999999999E-2</v>
      </c>
      <c r="M14" s="6">
        <v>0.112</v>
      </c>
      <c r="N14" s="6">
        <v>6.6100000000000006E-2</v>
      </c>
      <c r="O14" s="6">
        <v>6.25E-2</v>
      </c>
      <c r="P14" s="6">
        <v>1.21E-2</v>
      </c>
      <c r="Q14" s="7">
        <v>5.4399999999999997E-2</v>
      </c>
      <c r="R14" s="5">
        <v>0.69679999999999997</v>
      </c>
      <c r="S14" s="6">
        <v>3.8399999999999997E-2</v>
      </c>
      <c r="T14" s="6">
        <v>0.13289999999999999</v>
      </c>
      <c r="U14" s="6">
        <v>6.1899999999999997E-2</v>
      </c>
      <c r="V14" s="6">
        <v>7.46E-2</v>
      </c>
      <c r="W14" s="6">
        <v>1.18E-2</v>
      </c>
      <c r="X14" s="7">
        <v>5.9499999999999997E-2</v>
      </c>
    </row>
    <row r="15" spans="1:24" x14ac:dyDescent="0.25">
      <c r="A15" s="13">
        <v>46</v>
      </c>
      <c r="B15" s="17">
        <f>2019-1986</f>
        <v>33</v>
      </c>
      <c r="C15" s="17">
        <v>2</v>
      </c>
      <c r="D15" s="6">
        <v>0.78890000000000005</v>
      </c>
      <c r="E15" s="6">
        <v>0.14269999999999999</v>
      </c>
      <c r="F15" s="6">
        <v>2.8400000000000002E-2</v>
      </c>
      <c r="G15" s="6">
        <v>7.5300000000000006E-2</v>
      </c>
      <c r="H15" s="6">
        <v>6.6199999999999995E-2</v>
      </c>
      <c r="I15" s="6">
        <v>1.35E-2</v>
      </c>
      <c r="J15" s="7">
        <v>1.5599999999999999E-2</v>
      </c>
      <c r="K15" s="5">
        <v>0.76759999999999995</v>
      </c>
      <c r="L15" s="6">
        <v>4.0399999999999998E-2</v>
      </c>
      <c r="M15" s="6">
        <v>5.74E-2</v>
      </c>
      <c r="N15" s="6">
        <v>0.19489999999999999</v>
      </c>
      <c r="O15" s="6">
        <v>0.1085</v>
      </c>
      <c r="P15" s="6">
        <v>2.41E-2</v>
      </c>
      <c r="Q15" s="7">
        <v>2.1299999999999999E-2</v>
      </c>
      <c r="R15" s="5">
        <v>0.81279999999999997</v>
      </c>
      <c r="S15" s="6">
        <v>1.4200000000000001E-2</v>
      </c>
      <c r="T15" s="6">
        <v>7.0000000000000007E-2</v>
      </c>
      <c r="U15" s="6">
        <v>0.16</v>
      </c>
      <c r="V15" s="6">
        <v>6.6500000000000004E-2</v>
      </c>
      <c r="W15" s="6">
        <v>8.3000000000000001E-3</v>
      </c>
      <c r="X15" s="7">
        <v>1.14E-2</v>
      </c>
    </row>
    <row r="16" spans="1:24" x14ac:dyDescent="0.25">
      <c r="A16" s="13">
        <v>48</v>
      </c>
      <c r="B16" s="17">
        <f>2019-1968</f>
        <v>51</v>
      </c>
      <c r="C16" s="17">
        <v>2</v>
      </c>
      <c r="D16" s="6">
        <v>0.79959999999999998</v>
      </c>
      <c r="E16" s="6">
        <v>5.3800000000000001E-2</v>
      </c>
      <c r="F16" s="6">
        <v>0.1792</v>
      </c>
      <c r="G16" s="6">
        <v>3.0700000000000002E-2</v>
      </c>
      <c r="H16" s="6">
        <v>6.7400000000000002E-2</v>
      </c>
      <c r="I16" s="6">
        <v>2.23E-2</v>
      </c>
      <c r="J16" s="7">
        <v>1.1299999999999999E-2</v>
      </c>
      <c r="K16" s="5">
        <v>0.77370000000000005</v>
      </c>
      <c r="L16" s="6">
        <v>9.2399999999999996E-2</v>
      </c>
      <c r="M16" s="6">
        <v>0.16850000000000001</v>
      </c>
      <c r="N16" s="6">
        <v>2.23E-2</v>
      </c>
      <c r="O16" s="6">
        <v>4.9099999999999998E-2</v>
      </c>
      <c r="P16" s="6">
        <v>1.7100000000000001E-2</v>
      </c>
      <c r="Q16" s="7">
        <v>1.6E-2</v>
      </c>
      <c r="R16" s="5">
        <v>0.7349</v>
      </c>
      <c r="S16" s="6">
        <v>3.32E-2</v>
      </c>
      <c r="T16" s="6">
        <v>0.30359999999999998</v>
      </c>
      <c r="U16" s="6">
        <v>1.6E-2</v>
      </c>
      <c r="V16" s="6">
        <v>5.2600000000000001E-2</v>
      </c>
      <c r="W16" s="6">
        <v>2.1999999999999999E-2</v>
      </c>
      <c r="X16" s="7">
        <v>1.1599999999999999E-2</v>
      </c>
    </row>
    <row r="17" spans="1:24" x14ac:dyDescent="0.25">
      <c r="A17" s="13">
        <v>49</v>
      </c>
      <c r="B17" s="17">
        <f>2019-1977</f>
        <v>42</v>
      </c>
      <c r="C17" s="17">
        <v>2</v>
      </c>
      <c r="D17" s="6">
        <v>0.39600000000000002</v>
      </c>
      <c r="E17" s="6">
        <v>2.9000000000000001E-2</v>
      </c>
      <c r="F17" s="6">
        <v>0.6371</v>
      </c>
      <c r="G17" s="6">
        <v>2.1700000000000001E-2</v>
      </c>
      <c r="H17" s="6">
        <v>0.12529999999999999</v>
      </c>
      <c r="I17" s="6">
        <v>9.7000000000000003E-3</v>
      </c>
      <c r="J17" s="7">
        <v>6.6E-3</v>
      </c>
      <c r="K17" s="5">
        <v>0.3357</v>
      </c>
      <c r="L17" s="6">
        <v>1.84E-2</v>
      </c>
      <c r="M17" s="6">
        <v>0.61580000000000001</v>
      </c>
      <c r="N17" s="6">
        <v>1.7299999999999999E-2</v>
      </c>
      <c r="O17" s="6">
        <v>0.14530000000000001</v>
      </c>
      <c r="P17" s="6">
        <v>1.26E-2</v>
      </c>
      <c r="Q17" s="7">
        <v>1.0200000000000001E-2</v>
      </c>
      <c r="R17" s="5">
        <v>0.41199999999999998</v>
      </c>
      <c r="S17" s="6">
        <v>2.4E-2</v>
      </c>
      <c r="T17" s="6">
        <v>0.64290000000000003</v>
      </c>
      <c r="U17" s="6">
        <v>1.4200000000000001E-2</v>
      </c>
      <c r="V17" s="6">
        <v>7.17E-2</v>
      </c>
      <c r="W17" s="6">
        <v>7.7999999999999996E-3</v>
      </c>
      <c r="X17" s="7">
        <v>9.2999999999999992E-3</v>
      </c>
    </row>
    <row r="18" spans="1:24" x14ac:dyDescent="0.25">
      <c r="A18" s="13">
        <v>50</v>
      </c>
      <c r="B18" s="17">
        <f>2019-1972</f>
        <v>47</v>
      </c>
      <c r="C18" s="17">
        <v>2</v>
      </c>
      <c r="D18" s="6">
        <v>0.71989999999999998</v>
      </c>
      <c r="E18" s="6">
        <v>8.1799999999999998E-2</v>
      </c>
      <c r="F18" s="6">
        <v>0.2828</v>
      </c>
      <c r="G18" s="6">
        <v>2.64E-2</v>
      </c>
      <c r="H18" s="6">
        <v>1.5299999999999999E-2</v>
      </c>
      <c r="I18" s="6">
        <v>1.8200000000000001E-2</v>
      </c>
      <c r="J18" s="7">
        <v>3.1199999999999999E-2</v>
      </c>
      <c r="K18" s="5">
        <v>0.74670000000000003</v>
      </c>
      <c r="L18" s="6">
        <v>4.7800000000000002E-2</v>
      </c>
      <c r="M18" s="6">
        <v>0.25240000000000001</v>
      </c>
      <c r="N18" s="6">
        <v>4.0899999999999999E-2</v>
      </c>
      <c r="O18" s="6">
        <v>1.8499999999999999E-2</v>
      </c>
      <c r="P18" s="6">
        <v>2.7900000000000001E-2</v>
      </c>
      <c r="Q18" s="7">
        <v>2.47E-2</v>
      </c>
      <c r="R18" s="5">
        <v>0.74860000000000004</v>
      </c>
      <c r="S18" s="6">
        <v>8.8599999999999998E-2</v>
      </c>
      <c r="T18" s="6">
        <v>0.2336</v>
      </c>
      <c r="U18" s="6">
        <v>2.6100000000000002E-2</v>
      </c>
      <c r="V18" s="6">
        <v>2.0799999999999999E-2</v>
      </c>
      <c r="W18" s="6">
        <v>2.3800000000000002E-2</v>
      </c>
      <c r="X18" s="7">
        <v>2.7699999999999999E-2</v>
      </c>
    </row>
    <row r="19" spans="1:24" x14ac:dyDescent="0.25">
      <c r="A19" s="13">
        <v>51</v>
      </c>
      <c r="B19" s="17">
        <f>2019-1983</f>
        <v>36</v>
      </c>
      <c r="C19" s="17">
        <v>2</v>
      </c>
      <c r="D19" s="6">
        <v>0.44919999999999999</v>
      </c>
      <c r="E19" s="6">
        <v>1.6999999999999999E-3</v>
      </c>
      <c r="F19" s="6">
        <v>0.93530000000000002</v>
      </c>
      <c r="G19" s="6">
        <v>2.0799999999999999E-2</v>
      </c>
      <c r="H19" s="6">
        <v>3.1E-2</v>
      </c>
      <c r="I19" s="6">
        <v>5.9999999999999995E-4</v>
      </c>
      <c r="J19" s="7">
        <v>1.8E-3</v>
      </c>
      <c r="K19" s="5">
        <v>0.4874</v>
      </c>
      <c r="L19" s="6">
        <v>5.4999999999999997E-3</v>
      </c>
      <c r="M19" s="6">
        <v>0.83689999999999998</v>
      </c>
      <c r="N19" s="6">
        <v>2.5700000000000001E-2</v>
      </c>
      <c r="O19" s="6">
        <v>2.1100000000000001E-2</v>
      </c>
      <c r="P19" s="6">
        <v>1.9E-3</v>
      </c>
      <c r="Q19" s="7">
        <v>2E-3</v>
      </c>
      <c r="R19" s="5">
        <v>0.4929</v>
      </c>
      <c r="S19" s="6">
        <v>5.7000000000000002E-3</v>
      </c>
      <c r="T19" s="6">
        <v>0.80759999999999998</v>
      </c>
      <c r="U19" s="6">
        <v>2.2100000000000002E-2</v>
      </c>
      <c r="V19" s="6">
        <v>2.9499999999999998E-2</v>
      </c>
      <c r="W19" s="6">
        <v>2E-3</v>
      </c>
      <c r="X19" s="7">
        <v>5.8999999999999999E-3</v>
      </c>
    </row>
    <row r="20" spans="1:24" x14ac:dyDescent="0.25">
      <c r="A20" s="13">
        <v>53</v>
      </c>
      <c r="B20" s="17">
        <f>2019-1965</f>
        <v>54</v>
      </c>
      <c r="C20" s="17">
        <v>2</v>
      </c>
      <c r="D20" s="6">
        <v>0.7177</v>
      </c>
      <c r="E20" s="6">
        <v>1.29E-2</v>
      </c>
      <c r="F20" s="6">
        <v>0.2114</v>
      </c>
      <c r="G20" s="6">
        <v>0.11310000000000001</v>
      </c>
      <c r="H20" s="6">
        <v>5.8999999999999997E-2</v>
      </c>
      <c r="I20" s="6">
        <v>0.105</v>
      </c>
      <c r="J20" s="7">
        <v>6.8099999999999994E-2</v>
      </c>
      <c r="K20" s="5">
        <v>0.75019999999999998</v>
      </c>
      <c r="L20" s="6">
        <v>1.49E-2</v>
      </c>
      <c r="M20" s="6">
        <v>0.1502</v>
      </c>
      <c r="N20" s="6">
        <v>0.10589999999999999</v>
      </c>
      <c r="O20" s="6">
        <v>7.3899999999999993E-2</v>
      </c>
      <c r="P20" s="6">
        <v>0.13200000000000001</v>
      </c>
      <c r="Q20" s="7">
        <v>5.9900000000000002E-2</v>
      </c>
      <c r="R20" s="5">
        <v>0.75680000000000003</v>
      </c>
      <c r="S20" s="6">
        <v>7.9000000000000008E-3</v>
      </c>
      <c r="T20" s="6">
        <v>0.2137</v>
      </c>
      <c r="U20" s="6">
        <v>0.1399</v>
      </c>
      <c r="V20" s="6">
        <v>8.9300000000000004E-2</v>
      </c>
      <c r="W20" s="6">
        <v>0.1183</v>
      </c>
      <c r="X20" s="7">
        <v>4.8800000000000003E-2</v>
      </c>
    </row>
    <row r="21" spans="1:24" x14ac:dyDescent="0.25">
      <c r="A21" s="13">
        <v>54</v>
      </c>
      <c r="B21" s="17">
        <f>2019-1971</f>
        <v>48</v>
      </c>
      <c r="C21" s="17">
        <v>2</v>
      </c>
      <c r="D21" s="6">
        <v>0.67479999999999996</v>
      </c>
      <c r="E21" s="6">
        <v>0.19089999999999999</v>
      </c>
      <c r="F21" s="6">
        <v>0.13469999999999999</v>
      </c>
      <c r="G21" s="6">
        <v>4.8899999999999999E-2</v>
      </c>
      <c r="H21" s="6">
        <v>4.82E-2</v>
      </c>
      <c r="I21" s="6">
        <v>7.9000000000000008E-3</v>
      </c>
      <c r="J21" s="7">
        <v>9.98E-2</v>
      </c>
      <c r="K21" s="5">
        <v>0.82020000000000004</v>
      </c>
      <c r="L21" s="6">
        <v>0.13350000000000001</v>
      </c>
      <c r="M21" s="6">
        <v>0.106</v>
      </c>
      <c r="N21" s="6">
        <v>3.8699999999999998E-2</v>
      </c>
      <c r="O21" s="6">
        <v>3.9199999999999999E-2</v>
      </c>
      <c r="P21" s="6">
        <v>7.6E-3</v>
      </c>
      <c r="Q21" s="7">
        <v>0.1119</v>
      </c>
      <c r="R21" s="5">
        <v>0.77700000000000002</v>
      </c>
      <c r="S21" s="6">
        <v>0.1169</v>
      </c>
      <c r="T21" s="6">
        <v>0.17519999999999999</v>
      </c>
      <c r="U21" s="6">
        <v>8.5300000000000001E-2</v>
      </c>
      <c r="V21" s="6">
        <v>4.1200000000000001E-2</v>
      </c>
      <c r="W21" s="6">
        <v>8.8000000000000005E-3</v>
      </c>
      <c r="X21" s="7">
        <v>2.8199999999999999E-2</v>
      </c>
    </row>
    <row r="22" spans="1:24" x14ac:dyDescent="0.25">
      <c r="A22" s="13">
        <v>55</v>
      </c>
      <c r="B22" s="17">
        <f>2019-1968</f>
        <v>51</v>
      </c>
      <c r="C22" s="17">
        <v>2</v>
      </c>
      <c r="D22" s="6">
        <v>0.65329999999999999</v>
      </c>
      <c r="E22" s="6">
        <v>0.12139999999999999</v>
      </c>
      <c r="F22" s="6">
        <v>0.25719999999999998</v>
      </c>
      <c r="G22" s="6">
        <v>3.0599999999999999E-2</v>
      </c>
      <c r="H22" s="6">
        <v>5.6000000000000001E-2</v>
      </c>
      <c r="I22" s="6">
        <v>5.0299999999999997E-2</v>
      </c>
      <c r="J22" s="7">
        <v>2.23E-2</v>
      </c>
      <c r="K22" s="5">
        <v>0.56269999999999998</v>
      </c>
      <c r="L22" s="6">
        <v>0.23080000000000001</v>
      </c>
      <c r="M22" s="6">
        <v>0.1835</v>
      </c>
      <c r="N22" s="6">
        <v>2.2800000000000001E-2</v>
      </c>
      <c r="O22" s="6">
        <v>4.65E-2</v>
      </c>
      <c r="P22" s="6">
        <v>5.9700000000000003E-2</v>
      </c>
      <c r="Q22" s="7">
        <v>2.47E-2</v>
      </c>
      <c r="R22" s="5">
        <v>0.63109999999999999</v>
      </c>
      <c r="S22" s="6">
        <v>0.1918</v>
      </c>
      <c r="T22" s="6">
        <v>0.19420000000000001</v>
      </c>
      <c r="U22" s="6">
        <v>3.0499999999999999E-2</v>
      </c>
      <c r="V22" s="6">
        <v>4.8399999999999999E-2</v>
      </c>
      <c r="W22" s="6">
        <v>6.08E-2</v>
      </c>
      <c r="X22" s="7">
        <v>2.7799999999999998E-2</v>
      </c>
    </row>
    <row r="23" spans="1:24" x14ac:dyDescent="0.25">
      <c r="A23" s="13">
        <v>56</v>
      </c>
      <c r="B23" s="17">
        <f>2019-1979</f>
        <v>40</v>
      </c>
      <c r="C23" s="17">
        <v>2</v>
      </c>
      <c r="D23" s="6">
        <v>0.56079999999999997</v>
      </c>
      <c r="E23" s="6">
        <v>0.16039999999999999</v>
      </c>
      <c r="F23" s="6">
        <v>0.32469999999999999</v>
      </c>
      <c r="G23" s="6">
        <v>1.8200000000000001E-2</v>
      </c>
      <c r="H23" s="6">
        <v>4.2700000000000002E-2</v>
      </c>
      <c r="I23" s="6">
        <v>2.2700000000000001E-2</v>
      </c>
      <c r="J23" s="7">
        <v>1.14E-2</v>
      </c>
      <c r="K23" s="5">
        <v>0.61680000000000001</v>
      </c>
      <c r="L23" s="6">
        <v>6.9599999999999995E-2</v>
      </c>
      <c r="M23" s="6">
        <v>0.34250000000000003</v>
      </c>
      <c r="N23" s="6">
        <v>1.6E-2</v>
      </c>
      <c r="O23" s="6">
        <v>5.74E-2</v>
      </c>
      <c r="P23" s="6">
        <v>3.1699999999999999E-2</v>
      </c>
      <c r="Q23" s="7">
        <v>8.8000000000000005E-3</v>
      </c>
      <c r="R23" s="5">
        <v>0.6109</v>
      </c>
      <c r="S23" s="6">
        <v>8.9499999999999996E-2</v>
      </c>
      <c r="T23" s="6">
        <v>0.3589</v>
      </c>
      <c r="U23" s="6">
        <v>1.5800000000000002E-2</v>
      </c>
      <c r="V23" s="6">
        <v>5.0799999999999998E-2</v>
      </c>
      <c r="W23" s="6">
        <v>1.4800000000000001E-2</v>
      </c>
      <c r="X23" s="7">
        <v>8.3999999999999995E-3</v>
      </c>
    </row>
    <row r="24" spans="1:24" x14ac:dyDescent="0.25">
      <c r="A24" s="13">
        <v>57</v>
      </c>
      <c r="B24" s="17">
        <f>2019-1974</f>
        <v>45</v>
      </c>
      <c r="C24" s="17">
        <v>2</v>
      </c>
      <c r="D24" s="6">
        <v>0.79700000000000004</v>
      </c>
      <c r="E24" s="6">
        <v>6.7299999999999999E-2</v>
      </c>
      <c r="F24" s="6">
        <v>8.4900000000000003E-2</v>
      </c>
      <c r="G24" s="6">
        <v>8.9599999999999999E-2</v>
      </c>
      <c r="H24" s="6">
        <v>4.0500000000000001E-2</v>
      </c>
      <c r="I24" s="6">
        <v>8.0000000000000002E-3</v>
      </c>
      <c r="J24" s="7">
        <v>4.8399999999999999E-2</v>
      </c>
      <c r="K24" s="5">
        <v>0.75629999999999997</v>
      </c>
      <c r="L24" s="6">
        <v>0.15579999999999999</v>
      </c>
      <c r="M24" s="6">
        <v>6.5299999999999997E-2</v>
      </c>
      <c r="N24" s="6">
        <v>9.0300000000000005E-2</v>
      </c>
      <c r="O24" s="6">
        <v>4.3900000000000002E-2</v>
      </c>
      <c r="P24" s="6">
        <v>1.4999999999999999E-2</v>
      </c>
      <c r="Q24" s="7">
        <v>2.6100000000000002E-2</v>
      </c>
      <c r="R24" s="5">
        <v>0.78620000000000001</v>
      </c>
      <c r="S24" s="6">
        <v>0.1298</v>
      </c>
      <c r="T24" s="6">
        <v>6.7100000000000007E-2</v>
      </c>
      <c r="U24" s="6">
        <v>6.7699999999999996E-2</v>
      </c>
      <c r="V24" s="6">
        <v>4.7100000000000003E-2</v>
      </c>
      <c r="W24" s="6">
        <v>7.7999999999999996E-3</v>
      </c>
      <c r="X24" s="7">
        <v>3.8399999999999997E-2</v>
      </c>
    </row>
    <row r="25" spans="1:24" x14ac:dyDescent="0.25">
      <c r="A25" s="13">
        <v>58</v>
      </c>
      <c r="B25" s="17">
        <f>2019-1975</f>
        <v>44</v>
      </c>
      <c r="C25" s="17">
        <v>2</v>
      </c>
      <c r="D25" s="6">
        <v>0.82679999999999998</v>
      </c>
      <c r="E25" s="6">
        <v>9.4999999999999998E-3</v>
      </c>
      <c r="F25" s="6">
        <v>0.10440000000000001</v>
      </c>
      <c r="G25" s="6">
        <v>5.2999999999999999E-2</v>
      </c>
      <c r="H25" s="6">
        <v>4.7600000000000003E-2</v>
      </c>
      <c r="I25" s="6">
        <v>4.0399999999999998E-2</v>
      </c>
      <c r="J25" s="7">
        <v>5.0299999999999997E-2</v>
      </c>
      <c r="K25" s="5">
        <v>0.75800000000000001</v>
      </c>
      <c r="L25" s="6">
        <v>1.01E-2</v>
      </c>
      <c r="M25" s="6">
        <v>0.13070000000000001</v>
      </c>
      <c r="N25" s="6">
        <v>0.1147</v>
      </c>
      <c r="O25" s="6">
        <v>6.4600000000000005E-2</v>
      </c>
      <c r="P25" s="6">
        <v>2.8899999999999999E-2</v>
      </c>
      <c r="Q25" s="7">
        <v>3.2800000000000003E-2</v>
      </c>
      <c r="R25" s="5">
        <v>0.81269999999999998</v>
      </c>
      <c r="S25" s="6">
        <v>7.4999999999999997E-3</v>
      </c>
      <c r="T25" s="6">
        <v>8.4199999999999997E-2</v>
      </c>
      <c r="U25" s="6">
        <v>7.3599999999999999E-2</v>
      </c>
      <c r="V25" s="6">
        <v>6.2100000000000002E-2</v>
      </c>
      <c r="W25" s="6">
        <v>4.4200000000000003E-2</v>
      </c>
      <c r="X25" s="7">
        <v>4.9500000000000002E-2</v>
      </c>
    </row>
    <row r="26" spans="1:24" x14ac:dyDescent="0.25">
      <c r="A26" s="13">
        <v>59</v>
      </c>
      <c r="B26" s="17">
        <f>2019-1968</f>
        <v>51</v>
      </c>
      <c r="C26" s="17">
        <v>2</v>
      </c>
      <c r="D26" s="6">
        <v>0.60770000000000002</v>
      </c>
      <c r="E26" s="6">
        <v>6.1699999999999998E-2</v>
      </c>
      <c r="F26" s="6">
        <v>0.21329999999999999</v>
      </c>
      <c r="G26" s="6">
        <v>6.9800000000000001E-2</v>
      </c>
      <c r="H26" s="6">
        <v>5.16E-2</v>
      </c>
      <c r="I26" s="6">
        <v>4.53E-2</v>
      </c>
      <c r="J26" s="7">
        <v>3.9399999999999998E-2</v>
      </c>
      <c r="K26" s="5">
        <v>0.53239999999999998</v>
      </c>
      <c r="L26" s="6">
        <v>0.1203</v>
      </c>
      <c r="M26" s="6">
        <v>0.23019999999999999</v>
      </c>
      <c r="N26" s="6">
        <v>6.3399999999999998E-2</v>
      </c>
      <c r="O26" s="6">
        <v>5.0099999999999999E-2</v>
      </c>
      <c r="P26" s="6">
        <v>4.2700000000000002E-2</v>
      </c>
      <c r="Q26" s="7">
        <v>3.32E-2</v>
      </c>
      <c r="R26" s="5">
        <v>0.56810000000000005</v>
      </c>
      <c r="S26" s="6">
        <v>0.09</v>
      </c>
      <c r="T26" s="6">
        <v>0.23949999999999999</v>
      </c>
      <c r="U26" s="6">
        <v>5.9900000000000002E-2</v>
      </c>
      <c r="V26" s="6">
        <v>4.24E-2</v>
      </c>
      <c r="W26" s="6">
        <v>4.0399999999999998E-2</v>
      </c>
      <c r="X26" s="7">
        <v>3.2099999999999997E-2</v>
      </c>
    </row>
    <row r="27" spans="1:24" x14ac:dyDescent="0.25">
      <c r="A27" s="13">
        <v>60</v>
      </c>
      <c r="B27" s="17">
        <f>2019-1981</f>
        <v>38</v>
      </c>
      <c r="C27" s="17">
        <v>2</v>
      </c>
      <c r="D27" s="6">
        <v>0.58150000000000002</v>
      </c>
      <c r="E27" s="6">
        <v>9.1899999999999996E-2</v>
      </c>
      <c r="F27" s="6">
        <v>7.9500000000000001E-2</v>
      </c>
      <c r="G27" s="6">
        <v>5.3800000000000001E-2</v>
      </c>
      <c r="H27" s="6">
        <v>1.1599999999999999E-2</v>
      </c>
      <c r="I27" s="6">
        <v>5.74E-2</v>
      </c>
      <c r="J27" s="7">
        <v>0.15029999999999999</v>
      </c>
      <c r="K27" s="5">
        <v>0.73150000000000004</v>
      </c>
      <c r="L27" s="6">
        <v>0.1171</v>
      </c>
      <c r="M27" s="6">
        <v>0.10639999999999999</v>
      </c>
      <c r="N27" s="6">
        <v>6.0999999999999999E-2</v>
      </c>
      <c r="O27" s="6">
        <v>1.9199999999999998E-2</v>
      </c>
      <c r="P27" s="6">
        <v>2.7699999999999999E-2</v>
      </c>
      <c r="Q27" s="7">
        <v>0.10150000000000001</v>
      </c>
      <c r="R27" s="5">
        <v>0.59830000000000005</v>
      </c>
      <c r="S27" s="6">
        <v>0.12230000000000001</v>
      </c>
      <c r="T27" s="6">
        <v>9.1399999999999995E-2</v>
      </c>
      <c r="U27" s="6">
        <v>3.6299999999999999E-2</v>
      </c>
      <c r="V27" s="6">
        <v>1.9699999999999999E-2</v>
      </c>
      <c r="W27" s="6">
        <v>2.81E-2</v>
      </c>
      <c r="X27" s="7">
        <v>0.1384</v>
      </c>
    </row>
    <row r="28" spans="1:24" x14ac:dyDescent="0.25">
      <c r="A28" s="13">
        <v>61</v>
      </c>
      <c r="B28" s="17">
        <f>2019-1976</f>
        <v>43</v>
      </c>
      <c r="C28" s="17">
        <v>2</v>
      </c>
      <c r="D28" s="6">
        <v>0.51919999999999999</v>
      </c>
      <c r="E28" s="6">
        <v>1.6899999999999998E-2</v>
      </c>
      <c r="F28" s="6">
        <v>0.71719999999999995</v>
      </c>
      <c r="G28" s="6">
        <v>1.4200000000000001E-2</v>
      </c>
      <c r="H28" s="6">
        <v>2.3599999999999999E-2</v>
      </c>
      <c r="I28" s="6">
        <v>3.7400000000000003E-2</v>
      </c>
      <c r="J28" s="7">
        <v>7.7999999999999996E-3</v>
      </c>
      <c r="K28" s="5">
        <v>0.51939999999999997</v>
      </c>
      <c r="L28" s="6">
        <v>1.1900000000000001E-2</v>
      </c>
      <c r="M28" s="6">
        <v>0.71309999999999996</v>
      </c>
      <c r="N28" s="6">
        <v>1.46E-2</v>
      </c>
      <c r="O28" s="6">
        <v>2.7E-2</v>
      </c>
      <c r="P28" s="6">
        <v>3.1399999999999997E-2</v>
      </c>
      <c r="Q28" s="7">
        <v>7.0000000000000001E-3</v>
      </c>
      <c r="R28" s="5">
        <v>0.50219999999999998</v>
      </c>
      <c r="S28" s="6">
        <v>1.24E-2</v>
      </c>
      <c r="T28" s="6">
        <v>0.61040000000000005</v>
      </c>
      <c r="U28" s="6">
        <v>1.6899999999999998E-2</v>
      </c>
      <c r="V28" s="6">
        <v>3.8800000000000001E-2</v>
      </c>
      <c r="W28" s="6">
        <v>2.2700000000000001E-2</v>
      </c>
      <c r="X28" s="7">
        <v>5.7000000000000002E-3</v>
      </c>
    </row>
    <row r="29" spans="1:24" x14ac:dyDescent="0.25">
      <c r="A29" s="13">
        <v>62</v>
      </c>
      <c r="B29" s="17">
        <f>2019-1967</f>
        <v>52</v>
      </c>
      <c r="C29" s="17">
        <v>2</v>
      </c>
      <c r="D29" s="6">
        <v>0.69230000000000003</v>
      </c>
      <c r="E29" s="6">
        <v>3.6299999999999999E-2</v>
      </c>
      <c r="F29" s="6">
        <v>0.18240000000000001</v>
      </c>
      <c r="G29" s="6">
        <v>0.1225</v>
      </c>
      <c r="H29" s="6">
        <v>6.7999999999999996E-3</v>
      </c>
      <c r="I29" s="6">
        <v>2.0999999999999999E-3</v>
      </c>
      <c r="J29" s="7">
        <v>0.18310000000000001</v>
      </c>
      <c r="K29" s="5">
        <v>0.83289999999999997</v>
      </c>
      <c r="L29" s="6">
        <v>3.3799999999999997E-2</v>
      </c>
      <c r="M29" s="6">
        <v>0.13789999999999999</v>
      </c>
      <c r="N29" s="6">
        <v>9.6600000000000005E-2</v>
      </c>
      <c r="O29" s="6">
        <v>8.2000000000000007E-3</v>
      </c>
      <c r="P29" s="6">
        <v>2.8E-3</v>
      </c>
      <c r="Q29" s="7">
        <v>0.1229</v>
      </c>
      <c r="R29" s="5">
        <v>0.80559999999999998</v>
      </c>
      <c r="S29" s="6">
        <v>5.0299999999999997E-2</v>
      </c>
      <c r="T29" s="6">
        <v>0.13930000000000001</v>
      </c>
      <c r="U29" s="6">
        <v>6.1400000000000003E-2</v>
      </c>
      <c r="V29" s="6">
        <v>9.4000000000000004E-3</v>
      </c>
      <c r="W29" s="6">
        <v>2.3999999999999998E-3</v>
      </c>
      <c r="X29" s="7">
        <v>0.22459999999999999</v>
      </c>
    </row>
    <row r="30" spans="1:24" x14ac:dyDescent="0.25">
      <c r="A30" s="13">
        <v>63</v>
      </c>
      <c r="B30" s="17">
        <f>2019-1981</f>
        <v>38</v>
      </c>
      <c r="C30" s="17">
        <v>2</v>
      </c>
      <c r="D30" s="6">
        <v>0.29670000000000002</v>
      </c>
      <c r="E30" s="6">
        <v>2.93E-2</v>
      </c>
      <c r="F30" s="6">
        <v>0.61070000000000002</v>
      </c>
      <c r="G30" s="6">
        <v>0.10879999999999999</v>
      </c>
      <c r="H30" s="6">
        <v>0.09</v>
      </c>
      <c r="I30" s="6">
        <v>4.7199999999999999E-2</v>
      </c>
      <c r="J30" s="7">
        <v>0.26850000000000002</v>
      </c>
      <c r="K30" s="5">
        <v>0.47149999999999997</v>
      </c>
      <c r="L30" s="6">
        <v>0.25600000000000001</v>
      </c>
      <c r="M30" s="6">
        <v>0.4244</v>
      </c>
      <c r="N30" s="6">
        <v>8.0999999999999996E-3</v>
      </c>
      <c r="O30" s="6">
        <v>5.4199999999999998E-2</v>
      </c>
      <c r="P30" s="6">
        <v>1.24E-2</v>
      </c>
      <c r="Q30" s="7">
        <v>0.2339</v>
      </c>
      <c r="R30" s="5">
        <v>0.33110000000000001</v>
      </c>
      <c r="S30" s="6">
        <v>9.0200000000000002E-2</v>
      </c>
      <c r="T30" s="6">
        <v>0.56000000000000005</v>
      </c>
      <c r="U30" s="6">
        <v>5.9499999999999997E-2</v>
      </c>
      <c r="V30" s="6">
        <v>8.9499999999999996E-2</v>
      </c>
      <c r="W30" s="6">
        <v>5.9400000000000001E-2</v>
      </c>
      <c r="X30" s="7">
        <v>0.29299999999999998</v>
      </c>
    </row>
    <row r="31" spans="1:24" x14ac:dyDescent="0.25">
      <c r="A31" s="14">
        <v>65</v>
      </c>
      <c r="B31" s="18">
        <f>2019-1982</f>
        <v>37</v>
      </c>
      <c r="C31" s="18">
        <v>2</v>
      </c>
      <c r="D31" s="9">
        <v>0.77459999999999996</v>
      </c>
      <c r="E31" s="9">
        <v>5.2200000000000003E-2</v>
      </c>
      <c r="F31" s="9">
        <v>6.25E-2</v>
      </c>
      <c r="G31" s="9">
        <v>2.3099999999999999E-2</v>
      </c>
      <c r="H31" s="9">
        <v>5.1400000000000001E-2</v>
      </c>
      <c r="I31" s="9">
        <v>5.0000000000000001E-4</v>
      </c>
      <c r="J31" s="10">
        <v>0.2142</v>
      </c>
      <c r="K31" s="8">
        <v>0.82869999999999999</v>
      </c>
      <c r="L31" s="9">
        <v>4.9799999999999997E-2</v>
      </c>
      <c r="M31" s="9">
        <v>6.1899999999999997E-2</v>
      </c>
      <c r="N31" s="9">
        <v>3.1399999999999997E-2</v>
      </c>
      <c r="O31" s="9">
        <v>9.2200000000000004E-2</v>
      </c>
      <c r="P31" s="9">
        <v>5.9999999999999995E-4</v>
      </c>
      <c r="Q31" s="10">
        <v>0.1595</v>
      </c>
      <c r="R31" s="8">
        <v>0.71050000000000002</v>
      </c>
      <c r="S31" s="9">
        <v>9.9500000000000005E-2</v>
      </c>
      <c r="T31" s="9">
        <v>5.8000000000000003E-2</v>
      </c>
      <c r="U31" s="9">
        <v>1.24E-2</v>
      </c>
      <c r="V31" s="9">
        <v>0.09</v>
      </c>
      <c r="W31" s="9">
        <v>5.9999999999999995E-4</v>
      </c>
      <c r="X31" s="10">
        <v>0.26400000000000001</v>
      </c>
    </row>
    <row r="32" spans="1:24" x14ac:dyDescent="0.25">
      <c r="A32" s="24" t="s">
        <v>1</v>
      </c>
      <c r="B32" s="24"/>
      <c r="C32" s="24"/>
      <c r="D32" s="20">
        <f t="shared" ref="D32:X32" si="0">MEDIAN(D2:D31)</f>
        <v>0.68354999999999999</v>
      </c>
      <c r="E32" s="21">
        <f t="shared" si="0"/>
        <v>5.1350000000000007E-2</v>
      </c>
      <c r="F32" s="21">
        <f t="shared" si="0"/>
        <v>0.17294999999999999</v>
      </c>
      <c r="G32" s="20">
        <f t="shared" si="0"/>
        <v>3.7199999999999997E-2</v>
      </c>
      <c r="H32" s="21">
        <f t="shared" si="0"/>
        <v>3.9150000000000004E-2</v>
      </c>
      <c r="I32" s="21">
        <f t="shared" si="0"/>
        <v>2.155E-2</v>
      </c>
      <c r="J32" s="20">
        <f t="shared" si="0"/>
        <v>4.9349999999999998E-2</v>
      </c>
      <c r="K32" s="22">
        <f t="shared" si="0"/>
        <v>0.72724999999999995</v>
      </c>
      <c r="L32" s="21">
        <f t="shared" si="0"/>
        <v>5.0849999999999999E-2</v>
      </c>
      <c r="M32" s="21">
        <f t="shared" si="0"/>
        <v>0.15934999999999999</v>
      </c>
      <c r="N32" s="22">
        <f t="shared" si="0"/>
        <v>3.2549999999999996E-2</v>
      </c>
      <c r="O32" s="21">
        <f t="shared" si="0"/>
        <v>4.1550000000000004E-2</v>
      </c>
      <c r="P32" s="21">
        <f t="shared" si="0"/>
        <v>2.1049999999999999E-2</v>
      </c>
      <c r="Q32" s="22">
        <f t="shared" si="0"/>
        <v>3.78E-2</v>
      </c>
      <c r="R32" s="21">
        <f t="shared" si="0"/>
        <v>0.6846000000000001</v>
      </c>
      <c r="S32" s="21">
        <f t="shared" si="0"/>
        <v>4.7649999999999998E-2</v>
      </c>
      <c r="T32" s="21">
        <f t="shared" si="0"/>
        <v>0.20395000000000002</v>
      </c>
      <c r="U32" s="23">
        <f t="shared" si="0"/>
        <v>3.2799999999999996E-2</v>
      </c>
      <c r="V32" s="21">
        <f t="shared" si="0"/>
        <v>0.04</v>
      </c>
      <c r="W32" s="21">
        <f t="shared" si="0"/>
        <v>2.2199999999999998E-2</v>
      </c>
      <c r="X32" s="23">
        <f t="shared" si="0"/>
        <v>4.9100000000000005E-2</v>
      </c>
    </row>
    <row r="33" spans="1:24" x14ac:dyDescent="0.25">
      <c r="A33" s="24" t="s">
        <v>2</v>
      </c>
      <c r="B33" s="24"/>
      <c r="C33" s="24"/>
      <c r="D33" s="21">
        <f t="shared" ref="D33:X33" si="1">AVERAGE(D2:D31)</f>
        <v>0.65306000000000008</v>
      </c>
      <c r="E33" s="21">
        <f t="shared" si="1"/>
        <v>6.4793333333333342E-2</v>
      </c>
      <c r="F33" s="21">
        <f t="shared" si="1"/>
        <v>0.2594366666666667</v>
      </c>
      <c r="G33" s="21">
        <f t="shared" si="1"/>
        <v>5.9806666666666654E-2</v>
      </c>
      <c r="H33" s="21">
        <f t="shared" si="1"/>
        <v>4.386000000000001E-2</v>
      </c>
      <c r="I33" s="21">
        <f t="shared" si="1"/>
        <v>2.6413333333333334E-2</v>
      </c>
      <c r="J33" s="21">
        <f t="shared" si="1"/>
        <v>7.4696666666666675E-2</v>
      </c>
      <c r="K33" s="21">
        <f t="shared" si="1"/>
        <v>0.65967333333333322</v>
      </c>
      <c r="L33" s="21">
        <f t="shared" si="1"/>
        <v>7.3133333333333314E-2</v>
      </c>
      <c r="M33" s="21">
        <f t="shared" si="1"/>
        <v>0.25446000000000002</v>
      </c>
      <c r="N33" s="21">
        <f t="shared" si="1"/>
        <v>6.8150000000000002E-2</v>
      </c>
      <c r="O33" s="21">
        <f t="shared" si="1"/>
        <v>4.6210000000000001E-2</v>
      </c>
      <c r="P33" s="21">
        <f t="shared" si="1"/>
        <v>2.7210000000000002E-2</v>
      </c>
      <c r="Q33" s="21">
        <f t="shared" si="1"/>
        <v>6.3289999999999985E-2</v>
      </c>
      <c r="R33" s="21">
        <f t="shared" si="1"/>
        <v>0.64918333333333322</v>
      </c>
      <c r="S33" s="21">
        <f t="shared" si="1"/>
        <v>6.5453333333333336E-2</v>
      </c>
      <c r="T33" s="21">
        <f t="shared" si="1"/>
        <v>0.26034000000000007</v>
      </c>
      <c r="U33" s="21">
        <f t="shared" si="1"/>
        <v>6.6589999999999996E-2</v>
      </c>
      <c r="V33" s="21">
        <f t="shared" si="1"/>
        <v>4.6873333333333336E-2</v>
      </c>
      <c r="W33" s="21">
        <f t="shared" si="1"/>
        <v>2.8303333333333337E-2</v>
      </c>
      <c r="X33" s="21">
        <f t="shared" si="1"/>
        <v>7.4830000000000008E-2</v>
      </c>
    </row>
  </sheetData>
  <mergeCells count="2">
    <mergeCell ref="A32:C32"/>
    <mergeCell ref="A33:C3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total_value</vt:lpstr>
      <vt:lpstr>younger_value</vt:lpstr>
      <vt:lpstr>middle_aged_value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PASCHOARELLI</dc:creator>
  <cp:lastModifiedBy>Ana Laura Alves</cp:lastModifiedBy>
  <dcterms:created xsi:type="dcterms:W3CDTF">2020-01-07T16:03:32Z</dcterms:created>
  <dcterms:modified xsi:type="dcterms:W3CDTF">2025-04-16T15:05:50Z</dcterms:modified>
</cp:coreProperties>
</file>